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335" activeTab="1"/>
  </bookViews>
  <sheets>
    <sheet name="QuickBooks Export Tips" sheetId="2" r:id="rId1"/>
    <sheet name="Sheet1" sheetId="1" r:id="rId2"/>
  </sheets>
  <definedNames>
    <definedName name="_xlnm.Print_Titles" localSheetId="1">Sheet1!$A:$H,Sheet1!$3:$3</definedName>
    <definedName name="QB_COLUMN_2921" localSheetId="1" hidden="1">Sheet1!$I$3</definedName>
    <definedName name="QB_COLUMN_29210" localSheetId="1" hidden="1">Sheet1!$AA$3</definedName>
    <definedName name="QB_COLUMN_29211" localSheetId="1" hidden="1">Sheet1!$AC$3</definedName>
    <definedName name="QB_COLUMN_29212" localSheetId="1" hidden="1">Sheet1!$AE$3</definedName>
    <definedName name="QB_COLUMN_2922" localSheetId="1" hidden="1">Sheet1!$K$3</definedName>
    <definedName name="QB_COLUMN_2923" localSheetId="1" hidden="1">Sheet1!$M$3</definedName>
    <definedName name="QB_COLUMN_2924" localSheetId="1" hidden="1">Sheet1!$O$3</definedName>
    <definedName name="QB_COLUMN_2925" localSheetId="1" hidden="1">Sheet1!$Q$3</definedName>
    <definedName name="QB_COLUMN_2926" localSheetId="1" hidden="1">Sheet1!$S$3</definedName>
    <definedName name="QB_COLUMN_2927" localSheetId="1" hidden="1">Sheet1!$U$3</definedName>
    <definedName name="QB_COLUMN_2928" localSheetId="1" hidden="1">Sheet1!$W$3</definedName>
    <definedName name="QB_COLUMN_2929" localSheetId="1" hidden="1">Sheet1!$Y$3</definedName>
    <definedName name="QB_COLUMN_2930" localSheetId="1" hidden="1">Sheet1!$AG$3</definedName>
    <definedName name="QB_DATA_0" localSheetId="1" hidden="1">Sheet1!$7:$7,Sheet1!$8:$8,Sheet1!$9:$9,Sheet1!#REF!,Sheet1!$12:$12,Sheet1!$17:$17,Sheet1!$19:$19,Sheet1!$21:$21,Sheet1!$23:$23,Sheet1!$25:$25,Sheet1!$26:$26,Sheet1!$27:$27,Sheet1!#REF!,Sheet1!#REF!,Sheet1!$30:$30,Sheet1!$31:$31</definedName>
    <definedName name="QB_DATA_1" localSheetId="1" hidden="1">Sheet1!$32:$32,Sheet1!$33:$33,Sheet1!$34:$34,Sheet1!$35:$35,Sheet1!$36:$36,Sheet1!$37:$37,Sheet1!$38:$38,Sheet1!$41:$41,Sheet1!$42:$42,Sheet1!$43:$43,Sheet1!$44:$44,Sheet1!$45:$45,Sheet1!$49:$49,Sheet1!$50:$50,Sheet1!$51:$51,Sheet1!$52:$52</definedName>
    <definedName name="QB_DATA_10" localSheetId="1" hidden="1">Sheet1!$226:$226,Sheet1!$227:$227,Sheet1!$231:$231,Sheet1!$233:$233</definedName>
    <definedName name="QB_DATA_2" localSheetId="1" hidden="1">Sheet1!$53:$53,Sheet1!$54:$54,Sheet1!$55:$55,Sheet1!$56:$56,Sheet1!$57:$57,Sheet1!$58:$58,Sheet1!$59:$59,Sheet1!$60:$60,Sheet1!$61:$61,Sheet1!$64:$64,Sheet1!$65:$65,Sheet1!$66:$66,Sheet1!$67:$67,Sheet1!$68:$68,Sheet1!$69:$69,Sheet1!$77:$77</definedName>
    <definedName name="QB_DATA_3" localSheetId="1" hidden="1">Sheet1!$78:$78,Sheet1!$79:$79,Sheet1!$80:$80,Sheet1!$82:$82,Sheet1!$83:$83,Sheet1!$84:$84,Sheet1!$86:$86,Sheet1!$87:$87,Sheet1!$88:$88,Sheet1!$89:$89,Sheet1!$92:$92,Sheet1!$93:$93,Sheet1!$94:$94,Sheet1!$95:$95,Sheet1!$98:$98,Sheet1!$99:$99</definedName>
    <definedName name="QB_DATA_4" localSheetId="1" hidden="1">Sheet1!$100:$100,Sheet1!$101:$101,Sheet1!$102:$102,Sheet1!$105:$105,Sheet1!$106:$106,Sheet1!$107:$107,Sheet1!$108:$108,Sheet1!$109:$109,Sheet1!$110:$110,Sheet1!$111:$111,Sheet1!$112:$112,Sheet1!$115:$115,Sheet1!$116:$116,Sheet1!$117:$117,Sheet1!$118:$118,Sheet1!$119:$119</definedName>
    <definedName name="QB_DATA_5" localSheetId="1" hidden="1">Sheet1!$120:$120,Sheet1!$123:$123,Sheet1!$124:$124,Sheet1!$125:$125,Sheet1!$126:$126,Sheet1!$127:$127,Sheet1!$130:$130,Sheet1!$131:$131,Sheet1!$132:$132,Sheet1!$135:$135,Sheet1!$136:$136,Sheet1!$137:$137,Sheet1!$138:$138,Sheet1!$139:$139,Sheet1!$140:$140,Sheet1!$143:$143</definedName>
    <definedName name="QB_DATA_6" localSheetId="1" hidden="1">Sheet1!$144:$144,Sheet1!$145:$145,Sheet1!$146:$146,Sheet1!$147:$147,Sheet1!$149:$149,Sheet1!$150:$150,Sheet1!$151:$151,Sheet1!$152:$152,Sheet1!$156:$156,Sheet1!$157:$157,Sheet1!$158:$158,Sheet1!$159:$159,Sheet1!$160:$160,Sheet1!$161:$161,Sheet1!$162:$162,Sheet1!$163:$163</definedName>
    <definedName name="QB_DATA_7" localSheetId="1" hidden="1">Sheet1!$164:$164,Sheet1!$165:$165,Sheet1!$166:$166,Sheet1!$167:$167,Sheet1!$170:$170,Sheet1!$171:$171,Sheet1!$172:$172,Sheet1!$173:$173,Sheet1!$174:$174,Sheet1!$175:$175,Sheet1!$176:$176,Sheet1!$177:$177,Sheet1!$178:$178,Sheet1!$179:$179,Sheet1!$180:$180,Sheet1!$181:$181</definedName>
    <definedName name="QB_DATA_8" localSheetId="1" hidden="1">Sheet1!$182:$182,Sheet1!$183:$183,Sheet1!$184:$184,Sheet1!$185:$185,Sheet1!$188:$188,Sheet1!$189:$189,Sheet1!$190:$190,Sheet1!$191:$191,Sheet1!$192:$192,Sheet1!$193:$193,Sheet1!$194:$194,Sheet1!$195:$195,Sheet1!$196:$196,Sheet1!$197:$197,Sheet1!$198:$198,Sheet1!$199:$199</definedName>
    <definedName name="QB_DATA_9" localSheetId="1" hidden="1">Sheet1!$203:$203,Sheet1!$204:$204,Sheet1!$205:$205,Sheet1!$206:$206,Sheet1!$207:$207,Sheet1!$208:$208,Sheet1!$209:$209,Sheet1!$210:$210,Sheet1!$211:$211,Sheet1!$212:$212,Sheet1!$213:$213,Sheet1!$214:$214,Sheet1!$215:$215,Sheet1!$216:$216,Sheet1!$217:$217,Sheet1!$220:$220</definedName>
    <definedName name="QB_FORMULA_0" localSheetId="1" hidden="1">Sheet1!$AG$7,Sheet1!$AG$8,Sheet1!$AG$9,Sheet1!$I$10,Sheet1!$K$10,Sheet1!$M$10,Sheet1!$O$10,Sheet1!$Q$10,Sheet1!$S$10,Sheet1!$U$10,Sheet1!$W$10,Sheet1!$Y$10,Sheet1!$AA$10,Sheet1!$AC$10,Sheet1!$AE$10,Sheet1!$AG$10</definedName>
    <definedName name="QB_FORMULA_1" localSheetId="1" hidden="1">Sheet1!#REF!,Sheet1!$AG$12,Sheet1!$I$13,Sheet1!$K$13,Sheet1!$M$13,Sheet1!$O$13,Sheet1!$Q$13,Sheet1!$S$13,Sheet1!$U$13,Sheet1!$W$13,Sheet1!$Y$13,Sheet1!$AA$13,Sheet1!$AC$13,Sheet1!$AE$13,Sheet1!$AG$13,Sheet1!$I$14</definedName>
    <definedName name="QB_FORMULA_10" localSheetId="1" hidden="1">Sheet1!$AA$71,Sheet1!$AC$71,Sheet1!$AE$71,Sheet1!$AG$71,Sheet1!$I$72,Sheet1!$K$72,Sheet1!$M$72,Sheet1!$O$72,Sheet1!$Q$72,Sheet1!$S$72,Sheet1!$U$72,Sheet1!$W$72,Sheet1!$Y$72,Sheet1!$AA$72,Sheet1!$AC$72,Sheet1!$AE$72</definedName>
    <definedName name="QB_FORMULA_11" localSheetId="1" hidden="1">Sheet1!$AG$72,Sheet1!$I$73,Sheet1!$K$73,Sheet1!$M$73,Sheet1!$O$73,Sheet1!$Q$73,Sheet1!$S$73,Sheet1!$U$73,Sheet1!$W$73,Sheet1!$Y$73,Sheet1!$AA$73,Sheet1!$AC$73,Sheet1!$AE$73,Sheet1!$AG$73,Sheet1!$AG$77,Sheet1!$AG$78</definedName>
    <definedName name="QB_FORMULA_12" localSheetId="1" hidden="1">Sheet1!$AG$79,Sheet1!$AG$80,Sheet1!$AG$82,Sheet1!$AG$83,Sheet1!$AG$84,Sheet1!$I$85,Sheet1!$K$85,Sheet1!$M$85,Sheet1!$O$85,Sheet1!$Q$85,Sheet1!$S$85,Sheet1!$U$85,Sheet1!$W$85,Sheet1!$Y$85,Sheet1!$AA$85,Sheet1!$AC$85</definedName>
    <definedName name="QB_FORMULA_13" localSheetId="1" hidden="1">Sheet1!$AE$85,Sheet1!$AG$85,Sheet1!$AG$86,Sheet1!$AG$87,Sheet1!$AG$88,Sheet1!$AG$89,Sheet1!$I$90,Sheet1!$K$90,Sheet1!$M$90,Sheet1!$O$90,Sheet1!$Q$90,Sheet1!$S$90,Sheet1!$U$90,Sheet1!$W$90,Sheet1!$Y$90,Sheet1!$AA$90</definedName>
    <definedName name="QB_FORMULA_14" localSheetId="1" hidden="1">Sheet1!$AC$90,Sheet1!$AE$90,Sheet1!$AG$90,Sheet1!$AG$92,Sheet1!$AG$93,Sheet1!$AG$94,Sheet1!$AG$95,Sheet1!$I$96,Sheet1!$K$96,Sheet1!$M$96,Sheet1!$O$96,Sheet1!$Q$96,Sheet1!$S$96,Sheet1!$U$96,Sheet1!$W$96,Sheet1!$Y$96</definedName>
    <definedName name="QB_FORMULA_15" localSheetId="1" hidden="1">Sheet1!$AA$96,Sheet1!$AC$96,Sheet1!$AE$96,Sheet1!$AG$96,Sheet1!$AG$98,Sheet1!$AG$99,Sheet1!$AG$100,Sheet1!$AG$101,Sheet1!$AG$102,Sheet1!$I$103,Sheet1!$K$103,Sheet1!$M$103,Sheet1!$O$103,Sheet1!$Q$103,Sheet1!$S$103,Sheet1!$U$103</definedName>
    <definedName name="QB_FORMULA_16" localSheetId="1" hidden="1">Sheet1!$W$103,Sheet1!$Y$103,Sheet1!$AA$103,Sheet1!$AC$103,Sheet1!$AE$103,Sheet1!$AG$103,Sheet1!$AG$105,Sheet1!$AG$106,Sheet1!$AG$107,Sheet1!$AG$108,Sheet1!$AG$109,Sheet1!$AG$110,Sheet1!$AG$111,Sheet1!$AG$112,Sheet1!$I$113,Sheet1!$K$113</definedName>
    <definedName name="QB_FORMULA_17" localSheetId="1" hidden="1">Sheet1!$M$113,Sheet1!$O$113,Sheet1!$Q$113,Sheet1!$S$113,Sheet1!$U$113,Sheet1!$W$113,Sheet1!$Y$113,Sheet1!$AA$113,Sheet1!$AC$113,Sheet1!$AE$113,Sheet1!$AG$113,Sheet1!$AG$115,Sheet1!$AG$116,Sheet1!$AG$117,Sheet1!$AG$118,Sheet1!$AG$119</definedName>
    <definedName name="QB_FORMULA_18" localSheetId="1" hidden="1">Sheet1!$AG$120,Sheet1!$I$121,Sheet1!$K$121,Sheet1!$M$121,Sheet1!$O$121,Sheet1!$Q$121,Sheet1!$S$121,Sheet1!$U$121,Sheet1!$W$121,Sheet1!$Y$121,Sheet1!$AA$121,Sheet1!$AC$121,Sheet1!$AE$121,Sheet1!$AG$121,Sheet1!$AG$123,Sheet1!$AG$124</definedName>
    <definedName name="QB_FORMULA_19" localSheetId="1" hidden="1">Sheet1!$AG$125,Sheet1!$AG$126,Sheet1!$AG$127,Sheet1!$I$128,Sheet1!$K$128,Sheet1!$M$128,Sheet1!$O$128,Sheet1!$Q$128,Sheet1!$S$128,Sheet1!$U$128,Sheet1!$W$128,Sheet1!$Y$128,Sheet1!$AA$128,Sheet1!$AC$128,Sheet1!$AE$128,Sheet1!$AG$128</definedName>
    <definedName name="QB_FORMULA_2" localSheetId="1" hidden="1">Sheet1!$K$14,Sheet1!$M$14,Sheet1!$O$14,Sheet1!$Q$14,Sheet1!$S$14,Sheet1!$U$14,Sheet1!$W$14,Sheet1!$Y$14,Sheet1!$AA$14,Sheet1!$AC$14,Sheet1!$AE$14,Sheet1!$AG$14,Sheet1!$AG$17,Sheet1!$AG$19,Sheet1!$AG$21,Sheet1!$AG$23</definedName>
    <definedName name="QB_FORMULA_20" localSheetId="1" hidden="1">Sheet1!$AG$130,Sheet1!$AG$131,Sheet1!$AG$132,Sheet1!$I$133,Sheet1!$K$133,Sheet1!$M$133,Sheet1!$O$133,Sheet1!$Q$133,Sheet1!$S$133,Sheet1!$U$133,Sheet1!$W$133,Sheet1!$Y$133,Sheet1!$AA$133,Sheet1!$AC$133,Sheet1!$AE$133,Sheet1!$AG$133</definedName>
    <definedName name="QB_FORMULA_21" localSheetId="1" hidden="1">Sheet1!$AG$135,Sheet1!$AG$136,Sheet1!$AG$137,Sheet1!$AG$138,Sheet1!$AG$139,Sheet1!$AG$140,Sheet1!$I$141,Sheet1!$K$141,Sheet1!$M$141,Sheet1!$O$141,Sheet1!$Q$141,Sheet1!$S$141,Sheet1!$U$141,Sheet1!$W$141,Sheet1!$Y$141,Sheet1!$AA$141</definedName>
    <definedName name="QB_FORMULA_22" localSheetId="1" hidden="1">Sheet1!$AC$141,Sheet1!$AE$141,Sheet1!$AG$141,Sheet1!$AG$143,Sheet1!$AG$144,Sheet1!$AG$145,Sheet1!$AG$146,Sheet1!$AG$147,Sheet1!$I$148,Sheet1!$K$148,Sheet1!$M$148,Sheet1!$O$148,Sheet1!$Q$148,Sheet1!$S$148,Sheet1!$U$148,Sheet1!$W$148</definedName>
    <definedName name="QB_FORMULA_23" localSheetId="1" hidden="1">Sheet1!$Y$148,Sheet1!$AA$148,Sheet1!$AC$148,Sheet1!$AE$148,Sheet1!$AG$148,Sheet1!$AG$149,Sheet1!$AG$150,Sheet1!$AG$151,Sheet1!$AG$152,Sheet1!$I$153,Sheet1!$K$153,Sheet1!$M$153,Sheet1!$O$153,Sheet1!$Q$153,Sheet1!$S$153,Sheet1!$U$153</definedName>
    <definedName name="QB_FORMULA_24" localSheetId="1" hidden="1">Sheet1!$W$153,Sheet1!$Y$153,Sheet1!$AA$153,Sheet1!$AC$153,Sheet1!$AE$153,Sheet1!$AG$153,Sheet1!$AG$156,Sheet1!$AG$157,Sheet1!$AG$158,Sheet1!$AG$159,Sheet1!$AG$160,Sheet1!$AG$161,Sheet1!$AG$162,Sheet1!$AG$163,Sheet1!$AG$164,Sheet1!$AG$165</definedName>
    <definedName name="QB_FORMULA_25" localSheetId="1" hidden="1">Sheet1!$AG$166,Sheet1!$AG$167,Sheet1!$I$168,Sheet1!$K$168,Sheet1!$M$168,Sheet1!$O$168,Sheet1!$Q$168,Sheet1!$S$168,Sheet1!$U$168,Sheet1!$W$168,Sheet1!$Y$168,Sheet1!$AA$168,Sheet1!$AC$168,Sheet1!$AE$168,Sheet1!$AG$168,Sheet1!$AG$170</definedName>
    <definedName name="QB_FORMULA_26" localSheetId="1" hidden="1">Sheet1!$AG$171,Sheet1!$AG$172,Sheet1!$AG$173,Sheet1!$AG$174,Sheet1!$AG$175,Sheet1!$AG$176,Sheet1!$AG$177,Sheet1!$AG$178,Sheet1!$AG$179,Sheet1!$AG$180,Sheet1!$AG$181,Sheet1!$AG$182,Sheet1!$AG$183,Sheet1!$AG$184,Sheet1!$AG$185,Sheet1!$I$186</definedName>
    <definedName name="QB_FORMULA_27" localSheetId="1" hidden="1">Sheet1!$K$186,Sheet1!$M$186,Sheet1!$O$186,Sheet1!$Q$186,Sheet1!$S$186,Sheet1!$U$186,Sheet1!$W$186,Sheet1!$Y$186,Sheet1!$AA$186,Sheet1!$AC$186,Sheet1!$AE$186,Sheet1!$AG$186,Sheet1!$AG$188,Sheet1!$AG$189,Sheet1!$AG$190,Sheet1!$AG$191</definedName>
    <definedName name="QB_FORMULA_28" localSheetId="1" hidden="1">Sheet1!$AG$192,Sheet1!$AG$193,Sheet1!$AG$194,Sheet1!$AG$195,Sheet1!$AG$196,Sheet1!$AG$197,Sheet1!$AG$198,Sheet1!$AG$199,Sheet1!$I$200,Sheet1!$K$200,Sheet1!$M$200,Sheet1!$O$200,Sheet1!$Q$200,Sheet1!$S$200,Sheet1!$U$200,Sheet1!$W$200</definedName>
    <definedName name="QB_FORMULA_29" localSheetId="1" hidden="1">Sheet1!$Y$200,Sheet1!$AA$200,Sheet1!$AC$200,Sheet1!$AE$200,Sheet1!$AG$200,Sheet1!$I$201,Sheet1!$K$201,Sheet1!$M$201,Sheet1!$O$201,Sheet1!$Q$201,Sheet1!$S$201,Sheet1!$U$201,Sheet1!$W$201,Sheet1!$Y$201,Sheet1!$AA$201,Sheet1!$AC$201</definedName>
    <definedName name="QB_FORMULA_3" localSheetId="1" hidden="1">Sheet1!$AG$25,Sheet1!$AG$26,Sheet1!$AG$27,Sheet1!$I$28,Sheet1!$K$28,Sheet1!$M$28,Sheet1!$O$28,Sheet1!$Q$28,Sheet1!$S$28,Sheet1!$U$28,Sheet1!$W$28,Sheet1!$Y$28,Sheet1!$AA$28,Sheet1!$AC$28,Sheet1!$AE$28,Sheet1!$AG$28</definedName>
    <definedName name="QB_FORMULA_30" localSheetId="1" hidden="1">Sheet1!$AE$201,Sheet1!$AG$201,Sheet1!$AG$203,Sheet1!$AG$204,Sheet1!$AG$205,Sheet1!$AG$206,Sheet1!$AG$207,Sheet1!$AG$208,Sheet1!$AG$209,Sheet1!$AG$210,Sheet1!$AG$211,Sheet1!$AG$212,Sheet1!$AG$213,Sheet1!$AG$214,Sheet1!$AG$215,Sheet1!$AG$216</definedName>
    <definedName name="QB_FORMULA_31" localSheetId="1" hidden="1">Sheet1!$AG$217,Sheet1!$I$218,Sheet1!$K$218,Sheet1!$M$218,Sheet1!$O$218,Sheet1!$Q$218,Sheet1!$S$218,Sheet1!$U$218,Sheet1!$W$218,Sheet1!$Y$218,Sheet1!$AA$218,Sheet1!$AC$218,Sheet1!$AE$218,Sheet1!$AG$218,Sheet1!$AG$220,Sheet1!$I$221</definedName>
    <definedName name="QB_FORMULA_32" localSheetId="1" hidden="1">Sheet1!$K$221,Sheet1!$M$221,Sheet1!$O$221,Sheet1!$Q$221,Sheet1!$S$221,Sheet1!$U$221,Sheet1!$W$221,Sheet1!$Y$221,Sheet1!$AA$221,Sheet1!$AC$221,Sheet1!$AE$221,Sheet1!$AG$221,Sheet1!$I$222,Sheet1!$K$222,Sheet1!$M$222,Sheet1!$O$222</definedName>
    <definedName name="QB_FORMULA_33" localSheetId="1" hidden="1">Sheet1!$Q$222,Sheet1!$S$222,Sheet1!$U$222,Sheet1!$W$222,Sheet1!$Y$222,Sheet1!$AA$222,Sheet1!$AC$222,Sheet1!$AE$222,Sheet1!$AG$222,Sheet1!$AG$226,Sheet1!$AG$227,Sheet1!$I$228,Sheet1!$K$228,Sheet1!$M$228,Sheet1!$O$228,Sheet1!$Q$228</definedName>
    <definedName name="QB_FORMULA_34" localSheetId="1" hidden="1">Sheet1!$S$228,Sheet1!$U$228,Sheet1!$W$228,Sheet1!$Y$228,Sheet1!$AA$228,Sheet1!$AC$228,Sheet1!$AE$228,Sheet1!$AG$228,Sheet1!$I$229,Sheet1!$K$229,Sheet1!$M$229,Sheet1!$O$229,Sheet1!$Q$229,Sheet1!$S$229,Sheet1!$U$229,Sheet1!$W$229</definedName>
    <definedName name="QB_FORMULA_35" localSheetId="1" hidden="1">Sheet1!$Y$229,Sheet1!$AA$229,Sheet1!$AC$229,Sheet1!$AE$229,Sheet1!$AG$229,Sheet1!$AG$231,Sheet1!$AG$233,Sheet1!$I$234,Sheet1!$K$234,Sheet1!$M$234,Sheet1!$O$234,Sheet1!$Q$234,Sheet1!$S$234,Sheet1!$U$234,Sheet1!$W$234,Sheet1!$Y$234</definedName>
    <definedName name="QB_FORMULA_36" localSheetId="1" hidden="1">Sheet1!$AA$234,Sheet1!$AC$234,Sheet1!$AE$234,Sheet1!$AG$234,Sheet1!$I$235,Sheet1!$K$235,Sheet1!$M$235,Sheet1!$O$235,Sheet1!$Q$235,Sheet1!$S$235,Sheet1!$U$235,Sheet1!$W$235,Sheet1!$Y$235,Sheet1!$AA$235,Sheet1!$AC$235,Sheet1!$AE$235</definedName>
    <definedName name="QB_FORMULA_37" localSheetId="1" hidden="1">Sheet1!$AG$235,Sheet1!$I$236,Sheet1!$K$236,Sheet1!$M$236,Sheet1!$O$236,Sheet1!$Q$236,Sheet1!$S$236,Sheet1!$U$236,Sheet1!$W$236,Sheet1!$Y$236,Sheet1!$AA$236,Sheet1!$AC$236,Sheet1!$AE$236,Sheet1!$AG$236,Sheet1!$I$237,Sheet1!$K$237</definedName>
    <definedName name="QB_FORMULA_38" localSheetId="1" hidden="1">Sheet1!$M$237,Sheet1!$O$237,Sheet1!$Q$237,Sheet1!$S$237,Sheet1!$U$237,Sheet1!$W$237,Sheet1!$Y$237,Sheet1!$AA$237,Sheet1!$AC$237,Sheet1!$AE$237,Sheet1!$AG$237</definedName>
    <definedName name="QB_FORMULA_4" localSheetId="1" hidden="1">Sheet1!#REF!,Sheet1!#REF!,Sheet1!$AG$30,Sheet1!$AG$31,Sheet1!$AG$32,Sheet1!$AG$33,Sheet1!$AG$34,Sheet1!$AG$35,Sheet1!$AG$36,Sheet1!$AG$37,Sheet1!$AG$38,Sheet1!$I$39,Sheet1!$K$39,Sheet1!$M$39,Sheet1!$O$39,Sheet1!$Q$39</definedName>
    <definedName name="QB_FORMULA_5" localSheetId="1" hidden="1">Sheet1!$S$39,Sheet1!$U$39,Sheet1!$W$39,Sheet1!$Y$39,Sheet1!$AA$39,Sheet1!$AC$39,Sheet1!$AE$39,Sheet1!$AG$39,Sheet1!$AG$41,Sheet1!$AG$42,Sheet1!$AG$43,Sheet1!$AG$44,Sheet1!$AG$45,Sheet1!$I$46,Sheet1!$K$46,Sheet1!$M$46</definedName>
    <definedName name="QB_FORMULA_6" localSheetId="1" hidden="1">Sheet1!$O$46,Sheet1!$Q$46,Sheet1!$S$46,Sheet1!$U$46,Sheet1!$W$46,Sheet1!$Y$46,Sheet1!$AA$46,Sheet1!$AC$46,Sheet1!$AE$46,Sheet1!$AG$46,Sheet1!$AG$49,Sheet1!$AG$50,Sheet1!$AG$51,Sheet1!$AG$52,Sheet1!$AG$53,Sheet1!$AG$54</definedName>
    <definedName name="QB_FORMULA_7" localSheetId="1" hidden="1">Sheet1!$AG$55,Sheet1!$AG$56,Sheet1!$AG$57,Sheet1!$AG$58,Sheet1!$AG$59,Sheet1!$AG$60,Sheet1!$AG$61,Sheet1!$I$62,Sheet1!$K$62,Sheet1!$M$62,Sheet1!$O$62,Sheet1!$Q$62,Sheet1!$S$62,Sheet1!$U$62,Sheet1!$W$62,Sheet1!$Y$62</definedName>
    <definedName name="QB_FORMULA_8" localSheetId="1" hidden="1">Sheet1!$AA$62,Sheet1!$AC$62,Sheet1!$AE$62,Sheet1!$AG$62,Sheet1!$AG$64,Sheet1!$AG$65,Sheet1!$AG$66,Sheet1!$AG$67,Sheet1!$AG$68,Sheet1!$AG$69,Sheet1!$I$70,Sheet1!$K$70,Sheet1!$M$70,Sheet1!$O$70,Sheet1!$Q$70,Sheet1!$S$70</definedName>
    <definedName name="QB_FORMULA_9" localSheetId="1" hidden="1">Sheet1!$U$70,Sheet1!$W$70,Sheet1!$Y$70,Sheet1!$AA$70,Sheet1!$AC$70,Sheet1!$AE$70,Sheet1!$AG$70,Sheet1!$I$71,Sheet1!$K$71,Sheet1!$M$71,Sheet1!$O$71,Sheet1!$Q$71,Sheet1!$S$71,Sheet1!$U$71,Sheet1!$W$71,Sheet1!$Y$71</definedName>
    <definedName name="QB_ROW_1005260" localSheetId="1" hidden="1">Sheet1!$G$61</definedName>
    <definedName name="QB_ROW_1006240" localSheetId="1" hidden="1">Sheet1!$E$227</definedName>
    <definedName name="QB_ROW_1010250" localSheetId="1" hidden="1">Sheet1!$F$206</definedName>
    <definedName name="QB_ROW_1017060" localSheetId="1" hidden="1">Sheet1!$G$81</definedName>
    <definedName name="QB_ROW_1017270" localSheetId="1" hidden="1">Sheet1!$H$84</definedName>
    <definedName name="QB_ROW_1017360" localSheetId="1" hidden="1">Sheet1!$G$85</definedName>
    <definedName name="QB_ROW_1019250" localSheetId="1" hidden="1">Sheet1!$F$215</definedName>
    <definedName name="QB_ROW_1020250" localSheetId="1" hidden="1">Sheet1!$F$152</definedName>
    <definedName name="QB_ROW_1021250" localSheetId="1" hidden="1">Sheet1!$F$210</definedName>
    <definedName name="QB_ROW_1022260" localSheetId="1" hidden="1">Sheet1!$G$123</definedName>
    <definedName name="QB_ROW_1023050" localSheetId="1" hidden="1">Sheet1!$F$142</definedName>
    <definedName name="QB_ROW_1023350" localSheetId="1" hidden="1">Sheet1!$F$148</definedName>
    <definedName name="QB_ROW_1024250" localSheetId="1" hidden="1">Sheet1!$F$213</definedName>
    <definedName name="QB_ROW_1025350" localSheetId="1" hidden="1">Sheet1!$F$151</definedName>
    <definedName name="QB_ROW_1039260" localSheetId="1" hidden="1">Sheet1!$G$185</definedName>
    <definedName name="QB_ROW_1052260" localSheetId="1" hidden="1">Sheet1!$G$79</definedName>
    <definedName name="QB_ROW_1055050" localSheetId="1" hidden="1">Sheet1!$F$91</definedName>
    <definedName name="QB_ROW_1055350" localSheetId="1" hidden="1">Sheet1!$F$96</definedName>
    <definedName name="QB_ROW_1056260" localSheetId="1" hidden="1">Sheet1!$G$94</definedName>
    <definedName name="QB_ROW_1057260" localSheetId="1" hidden="1">Sheet1!$G$93</definedName>
    <definedName name="QB_ROW_1058260" localSheetId="1" hidden="1">Sheet1!$G$95</definedName>
    <definedName name="QB_ROW_1059260" localSheetId="1" hidden="1">Sheet1!$G$137</definedName>
    <definedName name="QB_ROW_1060260" localSheetId="1" hidden="1">Sheet1!$G$138</definedName>
    <definedName name="QB_ROW_1064050" localSheetId="1" hidden="1">Sheet1!$F$169</definedName>
    <definedName name="QB_ROW_1064350" localSheetId="1" hidden="1">Sheet1!$F$186</definedName>
    <definedName name="QB_ROW_1065050" localSheetId="1" hidden="1">Sheet1!$F$155</definedName>
    <definedName name="QB_ROW_1065350" localSheetId="1" hidden="1">Sheet1!$F$168</definedName>
    <definedName name="QB_ROW_1066260" localSheetId="1" hidden="1">Sheet1!$G$177</definedName>
    <definedName name="QB_ROW_1067260" localSheetId="1" hidden="1">Sheet1!$G$178</definedName>
    <definedName name="QB_ROW_1068260" localSheetId="1" hidden="1">Sheet1!$G$180</definedName>
    <definedName name="QB_ROW_1069260" localSheetId="1" hidden="1">Sheet1!$G$183</definedName>
    <definedName name="QB_ROW_1070260" localSheetId="1" hidden="1">Sheet1!$G$172</definedName>
    <definedName name="QB_ROW_1071260" localSheetId="1" hidden="1">Sheet1!$G$171</definedName>
    <definedName name="QB_ROW_1072260" localSheetId="1" hidden="1">Sheet1!$G$181</definedName>
    <definedName name="QB_ROW_1073260" localSheetId="1" hidden="1">Sheet1!$G$179</definedName>
    <definedName name="QB_ROW_1074260" localSheetId="1" hidden="1">Sheet1!$G$184</definedName>
    <definedName name="QB_ROW_1075260" localSheetId="1" hidden="1">Sheet1!$G$156</definedName>
    <definedName name="QB_ROW_1076260" localSheetId="1" hidden="1">Sheet1!$G$160</definedName>
    <definedName name="QB_ROW_1078260" localSheetId="1" hidden="1">Sheet1!$G$167</definedName>
    <definedName name="QB_ROW_1079260" localSheetId="1" hidden="1">Sheet1!$G$162</definedName>
    <definedName name="QB_ROW_1080260" localSheetId="1" hidden="1">Sheet1!$G$170</definedName>
    <definedName name="QB_ROW_1081260" localSheetId="1" hidden="1">Sheet1!$G$182</definedName>
    <definedName name="QB_ROW_1082050" localSheetId="1" hidden="1">Sheet1!$F$187</definedName>
    <definedName name="QB_ROW_1082350" localSheetId="1" hidden="1">Sheet1!$F$200</definedName>
    <definedName name="QB_ROW_1083260" localSheetId="1" hidden="1">Sheet1!$G$194</definedName>
    <definedName name="QB_ROW_1086260" localSheetId="1" hidden="1">Sheet1!$G$189</definedName>
    <definedName name="QB_ROW_1087260" localSheetId="1" hidden="1">Sheet1!$G$192</definedName>
    <definedName name="QB_ROW_1088260" localSheetId="1" hidden="1">Sheet1!$G$173</definedName>
    <definedName name="QB_ROW_1101250" localSheetId="1" hidden="1">Sheet1!$F$30</definedName>
    <definedName name="QB_ROW_1106260" localSheetId="1" hidden="1">Sheet1!$G$198</definedName>
    <definedName name="QB_ROW_1107260" localSheetId="1" hidden="1">Sheet1!$G$197</definedName>
    <definedName name="QB_ROW_1108260" localSheetId="1" hidden="1">Sheet1!$G$190</definedName>
    <definedName name="QB_ROW_1110260" localSheetId="1" hidden="1">Sheet1!$G$195</definedName>
    <definedName name="QB_ROW_1121260" localSheetId="1" hidden="1">Sheet1!$G$199</definedName>
    <definedName name="QB_ROW_1122250" localSheetId="1" hidden="1">Sheet1!$F$31</definedName>
    <definedName name="QB_ROW_1123250" localSheetId="1" hidden="1">Sheet1!$F$205</definedName>
    <definedName name="QB_ROW_1124260" localSheetId="1" hidden="1">Sheet1!$G$196</definedName>
    <definedName name="QB_ROW_1143250" localSheetId="1" hidden="1">Sheet1!$F$211</definedName>
    <definedName name="QB_ROW_1145260" localSheetId="1" hidden="1">Sheet1!$G$53</definedName>
    <definedName name="QB_ROW_1151250" localSheetId="1" hidden="1">Sheet1!$F$217</definedName>
    <definedName name="QB_ROW_1178260" localSheetId="1" hidden="1">Sheet1!$G$175</definedName>
    <definedName name="QB_ROW_1182240" localSheetId="1" hidden="1">Sheet1!$E$226</definedName>
    <definedName name="QB_ROW_1197270" localSheetId="1" hidden="1">Sheet1!$H$83</definedName>
    <definedName name="QB_ROW_1198270" localSheetId="1" hidden="1">Sheet1!$H$82</definedName>
    <definedName name="QB_ROW_1203260" localSheetId="1" hidden="1">Sheet1!$G$166</definedName>
    <definedName name="QB_ROW_1204260" localSheetId="1" hidden="1">Sheet1!$G$157</definedName>
    <definedName name="QB_ROW_1205260" localSheetId="1" hidden="1">Sheet1!$G$158</definedName>
    <definedName name="QB_ROW_1206260" localSheetId="1" hidden="1">Sheet1!$G$159</definedName>
    <definedName name="QB_ROW_1209260" localSheetId="1" hidden="1">Sheet1!$G$161</definedName>
    <definedName name="QB_ROW_1210260" localSheetId="1" hidden="1">Sheet1!$G$164</definedName>
    <definedName name="QB_ROW_1211260" localSheetId="1" hidden="1">Sheet1!$G$163</definedName>
    <definedName name="QB_ROW_1212260" localSheetId="1" hidden="1">Sheet1!$G$165</definedName>
    <definedName name="QB_ROW_1213260" localSheetId="1" hidden="1">Sheet1!$G$191</definedName>
    <definedName name="QB_ROW_1214260" localSheetId="1" hidden="1">Sheet1!$G$193</definedName>
    <definedName name="QB_ROW_1217260" localSheetId="1" hidden="1">Sheet1!$G$105</definedName>
    <definedName name="QB_ROW_1218260" localSheetId="1" hidden="1">Sheet1!$G$174</definedName>
    <definedName name="QB_ROW_1224260" localSheetId="1" hidden="1">Sheet1!$G$188</definedName>
    <definedName name="QB_ROW_1225260" localSheetId="1" hidden="1">Sheet1!$G$140</definedName>
    <definedName name="QB_ROW_1226260" localSheetId="1" hidden="1">Sheet1!$G$147</definedName>
    <definedName name="QB_ROW_1227260" localSheetId="1" hidden="1">Sheet1!$G$176</definedName>
    <definedName name="QB_ROW_1233240" localSheetId="1" hidden="1">Sheet1!$E$220</definedName>
    <definedName name="QB_ROW_142050" localSheetId="1" hidden="1">Sheet1!$F$122</definedName>
    <definedName name="QB_ROW_142350" localSheetId="1" hidden="1">Sheet1!$F$128</definedName>
    <definedName name="QB_ROW_151250" localSheetId="1" hidden="1">Sheet1!$F$149</definedName>
    <definedName name="QB_ROW_174260" localSheetId="1" hidden="1">Sheet1!$G$111</definedName>
    <definedName name="QB_ROW_178260" localSheetId="1" hidden="1">Sheet1!$G$106</definedName>
    <definedName name="QB_ROW_18301" localSheetId="1" hidden="1">Sheet1!$A$237</definedName>
    <definedName name="QB_ROW_19011" localSheetId="1" hidden="1">Sheet1!$B$4</definedName>
    <definedName name="QB_ROW_19311" localSheetId="1" hidden="1">Sheet1!$B$222</definedName>
    <definedName name="QB_ROW_194250" localSheetId="1" hidden="1">Sheet1!$F$21</definedName>
    <definedName name="QB_ROW_197040" localSheetId="1" hidden="1">Sheet1!$E$11</definedName>
    <definedName name="QB_ROW_197340" localSheetId="1" hidden="1">Sheet1!$E$13</definedName>
    <definedName name="QB_ROW_198250" localSheetId="1" hidden="1">Sheet1!$F$12</definedName>
    <definedName name="QB_ROW_20031" localSheetId="1" hidden="1">Sheet1!$D$5</definedName>
    <definedName name="QB_ROW_20331" localSheetId="1" hidden="1">Sheet1!$D$14</definedName>
    <definedName name="QB_ROW_21031" localSheetId="1" hidden="1">Sheet1!$D$74</definedName>
    <definedName name="QB_ROW_211250" localSheetId="1" hidden="1">Sheet1!$F$25</definedName>
    <definedName name="QB_ROW_21331" localSheetId="1" hidden="1">Sheet1!$D$221</definedName>
    <definedName name="QB_ROW_22011" localSheetId="1" hidden="1">Sheet1!$B$223</definedName>
    <definedName name="QB_ROW_22311" localSheetId="1" hidden="1">Sheet1!$B$236</definedName>
    <definedName name="QB_ROW_223230" localSheetId="1" hidden="1">Sheet1!$D$231</definedName>
    <definedName name="QB_ROW_224250" localSheetId="1" hidden="1">Sheet1!$F$23</definedName>
    <definedName name="QB_ROW_226040" localSheetId="1" hidden="1">Sheet1!$E$40</definedName>
    <definedName name="QB_ROW_226340" localSheetId="1" hidden="1">Sheet1!$E$46</definedName>
    <definedName name="QB_ROW_227250" localSheetId="1" hidden="1">Sheet1!$F$44</definedName>
    <definedName name="QB_ROW_23021" localSheetId="1" hidden="1">Sheet1!$C$224</definedName>
    <definedName name="QB_ROW_23321" localSheetId="1" hidden="1">Sheet1!$C$229</definedName>
    <definedName name="QB_ROW_24021" localSheetId="1" hidden="1">Sheet1!$C$230</definedName>
    <definedName name="QB_ROW_24321" localSheetId="1" hidden="1">Sheet1!$C$235</definedName>
    <definedName name="QB_ROW_248240" localSheetId="1" hidden="1">Sheet1!$E$233</definedName>
    <definedName name="QB_ROW_254250" localSheetId="1" hidden="1">Sheet1!$F$32</definedName>
    <definedName name="QB_ROW_286260" localSheetId="1" hidden="1">Sheet1!$G$136</definedName>
    <definedName name="QB_ROW_288260" localSheetId="1" hidden="1">Sheet1!$G$144</definedName>
    <definedName name="QB_ROW_289260" localSheetId="1" hidden="1">Sheet1!$G$145</definedName>
    <definedName name="QB_ROW_290260" localSheetId="1" hidden="1">Sheet1!$G$146</definedName>
    <definedName name="QB_ROW_294260" localSheetId="1" hidden="1">Sheet1!$G$130</definedName>
    <definedName name="QB_ROW_295260" localSheetId="1" hidden="1">Sheet1!$G$131</definedName>
    <definedName name="QB_ROW_296250" localSheetId="1" hidden="1">Sheet1!$F$41</definedName>
    <definedName name="QB_ROW_305260" localSheetId="1" hidden="1">Sheet1!$G$112</definedName>
    <definedName name="QB_ROW_309260" localSheetId="1" hidden="1">Sheet1!$G$132</definedName>
    <definedName name="QB_ROW_31040" localSheetId="1" hidden="1">Sheet1!$E$6</definedName>
    <definedName name="QB_ROW_31340" localSheetId="1" hidden="1">Sheet1!$E$10</definedName>
    <definedName name="QB_ROW_316260" localSheetId="1" hidden="1">Sheet1!$G$120</definedName>
    <definedName name="QB_ROW_320260" localSheetId="1" hidden="1">Sheet1!$G$116</definedName>
    <definedName name="QB_ROW_325260" localSheetId="1" hidden="1">Sheet1!$G$98</definedName>
    <definedName name="QB_ROW_344040" localSheetId="1" hidden="1">Sheet1!$E$29</definedName>
    <definedName name="QB_ROW_344340" localSheetId="1" hidden="1">Sheet1!$E$39</definedName>
    <definedName name="QB_ROW_345250" localSheetId="1" hidden="1">Sheet1!$F$34</definedName>
    <definedName name="QB_ROW_346250" localSheetId="1" hidden="1">Sheet1!#REF!</definedName>
    <definedName name="QB_ROW_347250" localSheetId="1" hidden="1">Sheet1!$F$35</definedName>
    <definedName name="QB_ROW_348260" localSheetId="1" hidden="1">Sheet1!$G$80</definedName>
    <definedName name="QB_ROW_36250" localSheetId="1" hidden="1">Sheet1!$F$9</definedName>
    <definedName name="QB_ROW_363250" localSheetId="1" hidden="1">Sheet1!$F$36</definedName>
    <definedName name="QB_ROW_368260" localSheetId="1" hidden="1">Sheet1!$G$107</definedName>
    <definedName name="QB_ROW_369250" localSheetId="1" hidden="1">Sheet1!$F$37</definedName>
    <definedName name="QB_ROW_37030" localSheetId="1" hidden="1">Sheet1!$D$225</definedName>
    <definedName name="QB_ROW_372050" localSheetId="1" hidden="1">Sheet1!$F$97</definedName>
    <definedName name="QB_ROW_372350" localSheetId="1" hidden="1">Sheet1!$F$103</definedName>
    <definedName name="QB_ROW_37330" localSheetId="1" hidden="1">Sheet1!$D$228</definedName>
    <definedName name="QB_ROW_39040" localSheetId="1" hidden="1">Sheet1!$E$16</definedName>
    <definedName name="QB_ROW_39250" localSheetId="1" hidden="1">Sheet1!$F$27</definedName>
    <definedName name="QB_ROW_39340" localSheetId="1" hidden="1">Sheet1!$E$28</definedName>
    <definedName name="QB_ROW_394260" localSheetId="1" hidden="1">Sheet1!$G$115</definedName>
    <definedName name="QB_ROW_396260" localSheetId="1" hidden="1">Sheet1!$G$108</definedName>
    <definedName name="QB_ROW_401260" localSheetId="1" hidden="1">Sheet1!$G$135</definedName>
    <definedName name="QB_ROW_405250" localSheetId="1" hidden="1">Sheet1!$F$42</definedName>
    <definedName name="QB_ROW_41250" localSheetId="1" hidden="1">Sheet1!#REF!</definedName>
    <definedName name="QB_ROW_420260" localSheetId="1" hidden="1">Sheet1!$G$100</definedName>
    <definedName name="QB_ROW_469250" localSheetId="1" hidden="1">Sheet1!$F$38</definedName>
    <definedName name="QB_ROW_471260" localSheetId="1" hidden="1">Sheet1!$G$78</definedName>
    <definedName name="QB_ROW_50260" localSheetId="1" hidden="1">Sheet1!$G$88</definedName>
    <definedName name="QB_ROW_52260" localSheetId="1" hidden="1">Sheet1!$G$125</definedName>
    <definedName name="QB_ROW_546040" localSheetId="1" hidden="1">Sheet1!$E$154</definedName>
    <definedName name="QB_ROW_546340" localSheetId="1" hidden="1">Sheet1!$E$201</definedName>
    <definedName name="QB_ROW_547040" localSheetId="1" hidden="1">Sheet1!$E$75</definedName>
    <definedName name="QB_ROW_547340" localSheetId="1" hidden="1">Sheet1!$E$153</definedName>
    <definedName name="QB_ROW_559260" localSheetId="1" hidden="1">Sheet1!$G$117</definedName>
    <definedName name="QB_ROW_560260" localSheetId="1" hidden="1">Sheet1!$G$119</definedName>
    <definedName name="QB_ROW_561260" localSheetId="1" hidden="1">Sheet1!$G$118</definedName>
    <definedName name="QB_ROW_564260" localSheetId="1" hidden="1">Sheet1!$G$126</definedName>
    <definedName name="QB_ROW_598250" localSheetId="1" hidden="1">Sheet1!$F$8</definedName>
    <definedName name="QB_ROW_599250" localSheetId="1" hidden="1">Sheet1!$F$7</definedName>
    <definedName name="QB_ROW_602250" localSheetId="1" hidden="1">Sheet1!$F$17</definedName>
    <definedName name="QB_ROW_603250" localSheetId="1" hidden="1">Sheet1!$F$19</definedName>
    <definedName name="QB_ROW_62050" localSheetId="1" hidden="1">Sheet1!$F$114</definedName>
    <definedName name="QB_ROW_62350" localSheetId="1" hidden="1">Sheet1!$F$121</definedName>
    <definedName name="QB_ROW_63260" localSheetId="1" hidden="1">Sheet1!$G$109</definedName>
    <definedName name="QB_ROW_64250" localSheetId="1" hidden="1">Sheet1!$F$150</definedName>
    <definedName name="QB_ROW_657030" localSheetId="1" hidden="1">Sheet1!$D$232</definedName>
    <definedName name="QB_ROW_657330" localSheetId="1" hidden="1">Sheet1!$D$234</definedName>
    <definedName name="QB_ROW_66260" localSheetId="1" hidden="1">Sheet1!$G$127</definedName>
    <definedName name="QB_ROW_663250" localSheetId="1" hidden="1">Sheet1!$F$43</definedName>
    <definedName name="QB_ROW_668260" localSheetId="1" hidden="1">Sheet1!$G$139</definedName>
    <definedName name="QB_ROW_67050" localSheetId="1" hidden="1">Sheet1!$F$134</definedName>
    <definedName name="QB_ROW_67350" localSheetId="1" hidden="1">Sheet1!$F$141</definedName>
    <definedName name="QB_ROW_68260" localSheetId="1" hidden="1">Sheet1!$G$99</definedName>
    <definedName name="QB_ROW_695260" localSheetId="1" hidden="1">Sheet1!$G$49</definedName>
    <definedName name="QB_ROW_70050" localSheetId="1" hidden="1">Sheet1!$F$129</definedName>
    <definedName name="QB_ROW_70350" localSheetId="1" hidden="1">Sheet1!$F$133</definedName>
    <definedName name="QB_ROW_717050" localSheetId="1" hidden="1">Sheet1!$F$76</definedName>
    <definedName name="QB_ROW_717350" localSheetId="1" hidden="1">Sheet1!$F$90</definedName>
    <definedName name="QB_ROW_718260" localSheetId="1" hidden="1">Sheet1!$G$86</definedName>
    <definedName name="QB_ROW_720260" localSheetId="1" hidden="1">Sheet1!$G$92</definedName>
    <definedName name="QB_ROW_74260" localSheetId="1" hidden="1">Sheet1!$G$101</definedName>
    <definedName name="QB_ROW_754260" localSheetId="1" hidden="1">Sheet1!$G$77</definedName>
    <definedName name="QB_ROW_756260" localSheetId="1" hidden="1">Sheet1!$G$87</definedName>
    <definedName name="QB_ROW_793040" localSheetId="1" hidden="1">Sheet1!$E$202</definedName>
    <definedName name="QB_ROW_793340" localSheetId="1" hidden="1">Sheet1!$E$218</definedName>
    <definedName name="QB_ROW_806250" localSheetId="1" hidden="1">Sheet1!$F$214</definedName>
    <definedName name="QB_ROW_809250" localSheetId="1" hidden="1">Sheet1!$F$208</definedName>
    <definedName name="QB_ROW_812250" localSheetId="1" hidden="1">Sheet1!$F$209</definedName>
    <definedName name="QB_ROW_813250" localSheetId="1" hidden="1">Sheet1!$F$207</definedName>
    <definedName name="QB_ROW_819250" localSheetId="1" hidden="1">Sheet1!$F$204</definedName>
    <definedName name="QB_ROW_82050" localSheetId="1" hidden="1">Sheet1!$F$104</definedName>
    <definedName name="QB_ROW_821250" localSheetId="1" hidden="1">Sheet1!$F$203</definedName>
    <definedName name="QB_ROW_82350" localSheetId="1" hidden="1">Sheet1!$F$113</definedName>
    <definedName name="QB_ROW_824250" localSheetId="1" hidden="1">Sheet1!#REF!</definedName>
    <definedName name="QB_ROW_830250" localSheetId="1" hidden="1">Sheet1!$F$45</definedName>
    <definedName name="QB_ROW_86321" localSheetId="1" hidden="1">Sheet1!$C$73</definedName>
    <definedName name="QB_ROW_864250" localSheetId="1" hidden="1">Sheet1!$F$216</definedName>
    <definedName name="QB_ROW_87031" localSheetId="1" hidden="1">Sheet1!$D$15</definedName>
    <definedName name="QB_ROW_87331" localSheetId="1" hidden="1">Sheet1!$D$72</definedName>
    <definedName name="QB_ROW_876260" localSheetId="1" hidden="1">Sheet1!$G$89</definedName>
    <definedName name="QB_ROW_896250" localSheetId="1" hidden="1">Sheet1!$F$212</definedName>
    <definedName name="QB_ROW_90260" localSheetId="1" hidden="1">Sheet1!$G$124</definedName>
    <definedName name="QB_ROW_929260" localSheetId="1" hidden="1">Sheet1!$G$102</definedName>
    <definedName name="QB_ROW_935250" localSheetId="1" hidden="1">Sheet1!$F$26</definedName>
    <definedName name="QB_ROW_938040" localSheetId="1" hidden="1">Sheet1!$E$47</definedName>
    <definedName name="QB_ROW_938340" localSheetId="1" hidden="1">Sheet1!$E$71</definedName>
    <definedName name="QB_ROW_949260" localSheetId="1" hidden="1">Sheet1!$G$143</definedName>
    <definedName name="QB_ROW_950050" localSheetId="1" hidden="1">Sheet1!$F$48</definedName>
    <definedName name="QB_ROW_950350" localSheetId="1" hidden="1">Sheet1!$F$62</definedName>
    <definedName name="QB_ROW_951050" localSheetId="1" hidden="1">Sheet1!$F$63</definedName>
    <definedName name="QB_ROW_951350" localSheetId="1" hidden="1">Sheet1!$F$70</definedName>
    <definedName name="QB_ROW_952260" localSheetId="1" hidden="1">Sheet1!$G$64</definedName>
    <definedName name="QB_ROW_953260" localSheetId="1" hidden="1">Sheet1!$G$65</definedName>
    <definedName name="QB_ROW_955260" localSheetId="1" hidden="1">Sheet1!$G$68</definedName>
    <definedName name="QB_ROW_956260" localSheetId="1" hidden="1">Sheet1!$G$69</definedName>
    <definedName name="QB_ROW_957250" localSheetId="1" hidden="1">Sheet1!$F$33</definedName>
    <definedName name="QB_ROW_960260" localSheetId="1" hidden="1">Sheet1!$G$51</definedName>
    <definedName name="QB_ROW_961260" localSheetId="1" hidden="1">Sheet1!$G$52</definedName>
    <definedName name="QB_ROW_963260" localSheetId="1" hidden="1">Sheet1!$G$60</definedName>
    <definedName name="QB_ROW_966260" localSheetId="1" hidden="1">Sheet1!$G$50</definedName>
    <definedName name="QB_ROW_967260" localSheetId="1" hidden="1">Sheet1!$G$54</definedName>
    <definedName name="QB_ROW_968260" localSheetId="1" hidden="1">Sheet1!$G$56</definedName>
    <definedName name="QB_ROW_969260" localSheetId="1" hidden="1">Sheet1!$G$57</definedName>
    <definedName name="QB_ROW_97260" localSheetId="1" hidden="1">Sheet1!$G$110</definedName>
    <definedName name="QB_ROW_975260" localSheetId="1" hidden="1">Sheet1!$G$55</definedName>
    <definedName name="QB_ROW_980260" localSheetId="1" hidden="1">Sheet1!$G$58</definedName>
    <definedName name="QB_ROW_982260" localSheetId="1" hidden="1">Sheet1!$G$59</definedName>
    <definedName name="QB_ROW_983260" localSheetId="1" hidden="1">Sheet1!$G$66</definedName>
    <definedName name="QB_ROW_993260" localSheetId="1" hidden="1">Sheet1!$G$67</definedName>
    <definedName name="QBCANSUPPORTUPDATE" localSheetId="1">TRUE</definedName>
    <definedName name="QBCOMPANYFILENAME" localSheetId="1">"I:\Mr. Rogers Windows.QBW"</definedName>
    <definedName name="QBENDDATE" localSheetId="1">20170430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"a3aeb028aadf4855aa1a1fc9f25c04cc"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8</definedName>
    <definedName name="QBSTARTDATE" localSheetId="1">20160501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J223" i="1" l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I219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I202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K7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I24" i="1"/>
  <c r="I22" i="1"/>
  <c r="I20" i="1"/>
  <c r="I18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I15" i="1"/>
  <c r="AC45" i="1" l="1"/>
  <c r="AC12" i="1"/>
  <c r="AG12" i="1" s="1"/>
  <c r="AE234" i="1"/>
  <c r="AE235" i="1" s="1"/>
  <c r="AC234" i="1"/>
  <c r="AC235" i="1" s="1"/>
  <c r="AA234" i="1"/>
  <c r="AA235" i="1" s="1"/>
  <c r="Y234" i="1"/>
  <c r="Y235" i="1" s="1"/>
  <c r="W234" i="1"/>
  <c r="W235" i="1" s="1"/>
  <c r="U234" i="1"/>
  <c r="U235" i="1" s="1"/>
  <c r="S234" i="1"/>
  <c r="S235" i="1" s="1"/>
  <c r="Q234" i="1"/>
  <c r="Q235" i="1" s="1"/>
  <c r="O234" i="1"/>
  <c r="O235" i="1" s="1"/>
  <c r="M234" i="1"/>
  <c r="M235" i="1" s="1"/>
  <c r="K234" i="1"/>
  <c r="K235" i="1" s="1"/>
  <c r="I234" i="1"/>
  <c r="I235" i="1" s="1"/>
  <c r="AG233" i="1"/>
  <c r="AG231" i="1"/>
  <c r="AE228" i="1"/>
  <c r="AE229" i="1" s="1"/>
  <c r="AE236" i="1" s="1"/>
  <c r="AC228" i="1"/>
  <c r="AC229" i="1" s="1"/>
  <c r="AC236" i="1" s="1"/>
  <c r="AA228" i="1"/>
  <c r="AA229" i="1" s="1"/>
  <c r="AA236" i="1" s="1"/>
  <c r="Y228" i="1"/>
  <c r="Y229" i="1" s="1"/>
  <c r="Y236" i="1" s="1"/>
  <c r="W228" i="1"/>
  <c r="W229" i="1" s="1"/>
  <c r="U228" i="1"/>
  <c r="U229" i="1" s="1"/>
  <c r="S228" i="1"/>
  <c r="S229" i="1" s="1"/>
  <c r="Q228" i="1"/>
  <c r="Q229" i="1" s="1"/>
  <c r="O228" i="1"/>
  <c r="O229" i="1" s="1"/>
  <c r="M228" i="1"/>
  <c r="M229" i="1" s="1"/>
  <c r="K228" i="1"/>
  <c r="K229" i="1" s="1"/>
  <c r="I228" i="1"/>
  <c r="I229" i="1" s="1"/>
  <c r="AG227" i="1"/>
  <c r="AG226" i="1"/>
  <c r="AG220" i="1"/>
  <c r="AE218" i="1"/>
  <c r="AC218" i="1"/>
  <c r="AA218" i="1"/>
  <c r="Y218" i="1"/>
  <c r="W218" i="1"/>
  <c r="U218" i="1"/>
  <c r="S218" i="1"/>
  <c r="Q218" i="1"/>
  <c r="O218" i="1"/>
  <c r="M218" i="1"/>
  <c r="K218" i="1"/>
  <c r="I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E200" i="1"/>
  <c r="AC200" i="1"/>
  <c r="AA200" i="1"/>
  <c r="Y200" i="1"/>
  <c r="W200" i="1"/>
  <c r="U200" i="1"/>
  <c r="S200" i="1"/>
  <c r="Q200" i="1"/>
  <c r="O200" i="1"/>
  <c r="M200" i="1"/>
  <c r="K200" i="1"/>
  <c r="I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E186" i="1"/>
  <c r="AC186" i="1"/>
  <c r="AA186" i="1"/>
  <c r="Y186" i="1"/>
  <c r="W186" i="1"/>
  <c r="U186" i="1"/>
  <c r="S186" i="1"/>
  <c r="Q186" i="1"/>
  <c r="O186" i="1"/>
  <c r="M186" i="1"/>
  <c r="K186" i="1"/>
  <c r="I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E168" i="1"/>
  <c r="AC168" i="1"/>
  <c r="AA168" i="1"/>
  <c r="Y168" i="1"/>
  <c r="W168" i="1"/>
  <c r="U168" i="1"/>
  <c r="S168" i="1"/>
  <c r="Q168" i="1"/>
  <c r="O168" i="1"/>
  <c r="M168" i="1"/>
  <c r="K168" i="1"/>
  <c r="I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2" i="1"/>
  <c r="AG151" i="1"/>
  <c r="AG150" i="1"/>
  <c r="AG149" i="1"/>
  <c r="AE148" i="1"/>
  <c r="AC148" i="1"/>
  <c r="AA148" i="1"/>
  <c r="Y148" i="1"/>
  <c r="W148" i="1"/>
  <c r="U148" i="1"/>
  <c r="S148" i="1"/>
  <c r="Q148" i="1"/>
  <c r="O148" i="1"/>
  <c r="M148" i="1"/>
  <c r="K148" i="1"/>
  <c r="I148" i="1"/>
  <c r="AG147" i="1"/>
  <c r="AG146" i="1"/>
  <c r="AG145" i="1"/>
  <c r="AG144" i="1"/>
  <c r="AG143" i="1"/>
  <c r="AE141" i="1"/>
  <c r="AC141" i="1"/>
  <c r="AA141" i="1"/>
  <c r="Y141" i="1"/>
  <c r="W141" i="1"/>
  <c r="U141" i="1"/>
  <c r="S141" i="1"/>
  <c r="Q141" i="1"/>
  <c r="O141" i="1"/>
  <c r="M141" i="1"/>
  <c r="K141" i="1"/>
  <c r="I141" i="1"/>
  <c r="AG140" i="1"/>
  <c r="AG139" i="1"/>
  <c r="AG138" i="1"/>
  <c r="AG137" i="1"/>
  <c r="AG136" i="1"/>
  <c r="AG135" i="1"/>
  <c r="AE133" i="1"/>
  <c r="AC133" i="1"/>
  <c r="AA133" i="1"/>
  <c r="Y133" i="1"/>
  <c r="W133" i="1"/>
  <c r="U133" i="1"/>
  <c r="S133" i="1"/>
  <c r="Q133" i="1"/>
  <c r="O133" i="1"/>
  <c r="M133" i="1"/>
  <c r="K133" i="1"/>
  <c r="I133" i="1"/>
  <c r="AG132" i="1"/>
  <c r="AG131" i="1"/>
  <c r="AG130" i="1"/>
  <c r="AE128" i="1"/>
  <c r="AC128" i="1"/>
  <c r="AA128" i="1"/>
  <c r="Y128" i="1"/>
  <c r="W128" i="1"/>
  <c r="U128" i="1"/>
  <c r="S128" i="1"/>
  <c r="Q128" i="1"/>
  <c r="O128" i="1"/>
  <c r="M128" i="1"/>
  <c r="K128" i="1"/>
  <c r="I128" i="1"/>
  <c r="AG127" i="1"/>
  <c r="AG126" i="1"/>
  <c r="AG125" i="1"/>
  <c r="AG124" i="1"/>
  <c r="AG123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AG120" i="1"/>
  <c r="AG119" i="1"/>
  <c r="AG118" i="1"/>
  <c r="AG117" i="1"/>
  <c r="AG116" i="1"/>
  <c r="AG115" i="1"/>
  <c r="AE113" i="1"/>
  <c r="AC113" i="1"/>
  <c r="AA113" i="1"/>
  <c r="Y113" i="1"/>
  <c r="W113" i="1"/>
  <c r="U113" i="1"/>
  <c r="S113" i="1"/>
  <c r="Q113" i="1"/>
  <c r="O113" i="1"/>
  <c r="M113" i="1"/>
  <c r="K113" i="1"/>
  <c r="I113" i="1"/>
  <c r="AG112" i="1"/>
  <c r="AG111" i="1"/>
  <c r="AG110" i="1"/>
  <c r="AG109" i="1"/>
  <c r="AG108" i="1"/>
  <c r="AG107" i="1"/>
  <c r="AG106" i="1"/>
  <c r="AG105" i="1"/>
  <c r="AE103" i="1"/>
  <c r="AC103" i="1"/>
  <c r="AA103" i="1"/>
  <c r="Y103" i="1"/>
  <c r="W103" i="1"/>
  <c r="U103" i="1"/>
  <c r="S103" i="1"/>
  <c r="Q103" i="1"/>
  <c r="O103" i="1"/>
  <c r="M103" i="1"/>
  <c r="K103" i="1"/>
  <c r="I103" i="1"/>
  <c r="AG102" i="1"/>
  <c r="AG101" i="1"/>
  <c r="AG100" i="1"/>
  <c r="AG99" i="1"/>
  <c r="AG98" i="1"/>
  <c r="AE96" i="1"/>
  <c r="AC96" i="1"/>
  <c r="AA96" i="1"/>
  <c r="Y96" i="1"/>
  <c r="W96" i="1"/>
  <c r="U96" i="1"/>
  <c r="S96" i="1"/>
  <c r="Q96" i="1"/>
  <c r="O96" i="1"/>
  <c r="M96" i="1"/>
  <c r="K96" i="1"/>
  <c r="I96" i="1"/>
  <c r="AG95" i="1"/>
  <c r="AG94" i="1"/>
  <c r="AG93" i="1"/>
  <c r="AG92" i="1"/>
  <c r="AG89" i="1"/>
  <c r="AG88" i="1"/>
  <c r="AG87" i="1"/>
  <c r="AG86" i="1"/>
  <c r="AE85" i="1"/>
  <c r="AE90" i="1" s="1"/>
  <c r="AC85" i="1"/>
  <c r="AC90" i="1" s="1"/>
  <c r="AC153" i="1" s="1"/>
  <c r="AA85" i="1"/>
  <c r="AA90" i="1" s="1"/>
  <c r="Y85" i="1"/>
  <c r="Y90" i="1" s="1"/>
  <c r="W85" i="1"/>
  <c r="W90" i="1" s="1"/>
  <c r="U85" i="1"/>
  <c r="U90" i="1" s="1"/>
  <c r="S85" i="1"/>
  <c r="S90" i="1" s="1"/>
  <c r="Q85" i="1"/>
  <c r="Q90" i="1" s="1"/>
  <c r="O85" i="1"/>
  <c r="O90" i="1" s="1"/>
  <c r="M85" i="1"/>
  <c r="M90" i="1" s="1"/>
  <c r="K85" i="1"/>
  <c r="K90" i="1" s="1"/>
  <c r="I85" i="1"/>
  <c r="AG84" i="1"/>
  <c r="AG83" i="1"/>
  <c r="AG82" i="1"/>
  <c r="AG80" i="1"/>
  <c r="AG79" i="1"/>
  <c r="AG78" i="1"/>
  <c r="AG77" i="1"/>
  <c r="AE70" i="1"/>
  <c r="AC70" i="1"/>
  <c r="AA70" i="1"/>
  <c r="Y70" i="1"/>
  <c r="W70" i="1"/>
  <c r="U70" i="1"/>
  <c r="S70" i="1"/>
  <c r="Q70" i="1"/>
  <c r="O70" i="1"/>
  <c r="M70" i="1"/>
  <c r="K70" i="1"/>
  <c r="I70" i="1"/>
  <c r="AG70" i="1" s="1"/>
  <c r="AG69" i="1"/>
  <c r="AG68" i="1"/>
  <c r="AG67" i="1"/>
  <c r="AG66" i="1"/>
  <c r="AG65" i="1"/>
  <c r="AG64" i="1"/>
  <c r="AE62" i="1"/>
  <c r="AC62" i="1"/>
  <c r="AA62" i="1"/>
  <c r="Y62" i="1"/>
  <c r="W62" i="1"/>
  <c r="U62" i="1"/>
  <c r="S62" i="1"/>
  <c r="Q62" i="1"/>
  <c r="O62" i="1"/>
  <c r="M62" i="1"/>
  <c r="K62" i="1"/>
  <c r="I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E46" i="1"/>
  <c r="AC46" i="1"/>
  <c r="AA46" i="1"/>
  <c r="Y46" i="1"/>
  <c r="W46" i="1"/>
  <c r="U46" i="1"/>
  <c r="S46" i="1"/>
  <c r="Q46" i="1"/>
  <c r="O46" i="1"/>
  <c r="M46" i="1"/>
  <c r="K46" i="1"/>
  <c r="I46" i="1"/>
  <c r="AG45" i="1"/>
  <c r="AG44" i="1"/>
  <c r="AG43" i="1"/>
  <c r="AG42" i="1"/>
  <c r="AG41" i="1"/>
  <c r="AE39" i="1"/>
  <c r="AC39" i="1"/>
  <c r="AA39" i="1"/>
  <c r="Y39" i="1"/>
  <c r="W39" i="1"/>
  <c r="U39" i="1"/>
  <c r="S39" i="1"/>
  <c r="Q39" i="1"/>
  <c r="O39" i="1"/>
  <c r="M39" i="1"/>
  <c r="K39" i="1"/>
  <c r="I39" i="1"/>
  <c r="AG38" i="1"/>
  <c r="AG37" i="1"/>
  <c r="AG36" i="1"/>
  <c r="AG35" i="1"/>
  <c r="AG34" i="1"/>
  <c r="AG33" i="1"/>
  <c r="AG32" i="1"/>
  <c r="AG31" i="1"/>
  <c r="AG30" i="1"/>
  <c r="AE28" i="1"/>
  <c r="AC28" i="1"/>
  <c r="AA28" i="1"/>
  <c r="Y28" i="1"/>
  <c r="W28" i="1"/>
  <c r="U28" i="1"/>
  <c r="S28" i="1"/>
  <c r="Q28" i="1"/>
  <c r="O28" i="1"/>
  <c r="M28" i="1"/>
  <c r="K28" i="1"/>
  <c r="I28" i="1"/>
  <c r="AG27" i="1"/>
  <c r="AG26" i="1"/>
  <c r="AG25" i="1"/>
  <c r="AG23" i="1"/>
  <c r="AG24" i="1" s="1"/>
  <c r="AG21" i="1"/>
  <c r="AG22" i="1" s="1"/>
  <c r="AG19" i="1"/>
  <c r="AG20" i="1" s="1"/>
  <c r="AG17" i="1"/>
  <c r="AG18" i="1" s="1"/>
  <c r="AE13" i="1"/>
  <c r="AC13" i="1"/>
  <c r="AA13" i="1"/>
  <c r="Y13" i="1"/>
  <c r="W13" i="1"/>
  <c r="U13" i="1"/>
  <c r="S13" i="1"/>
  <c r="Q13" i="1"/>
  <c r="O13" i="1"/>
  <c r="M13" i="1"/>
  <c r="K13" i="1"/>
  <c r="I13" i="1"/>
  <c r="AE10" i="1"/>
  <c r="AC10" i="1"/>
  <c r="AA10" i="1"/>
  <c r="Y10" i="1"/>
  <c r="W10" i="1"/>
  <c r="U10" i="1"/>
  <c r="S10" i="1"/>
  <c r="Q10" i="1"/>
  <c r="O10" i="1"/>
  <c r="M10" i="1"/>
  <c r="K10" i="1"/>
  <c r="I10" i="1"/>
  <c r="AG9" i="1"/>
  <c r="AG8" i="1"/>
  <c r="AG7" i="1"/>
  <c r="AE153" i="1" l="1"/>
  <c r="AG141" i="1"/>
  <c r="U201" i="1"/>
  <c r="W201" i="1"/>
  <c r="Y201" i="1"/>
  <c r="AA201" i="1"/>
  <c r="K71" i="1"/>
  <c r="K72" i="1" s="1"/>
  <c r="M71" i="1"/>
  <c r="M72" i="1" s="1"/>
  <c r="O71" i="1"/>
  <c r="O72" i="1" s="1"/>
  <c r="Q71" i="1"/>
  <c r="Q72" i="1" s="1"/>
  <c r="S71" i="1"/>
  <c r="S72" i="1" s="1"/>
  <c r="AG85" i="1"/>
  <c r="U71" i="1"/>
  <c r="U72" i="1" s="1"/>
  <c r="K153" i="1"/>
  <c r="W71" i="1"/>
  <c r="W72" i="1" s="1"/>
  <c r="M153" i="1"/>
  <c r="Y71" i="1"/>
  <c r="Y72" i="1" s="1"/>
  <c r="Y73" i="1" s="1"/>
  <c r="O153" i="1"/>
  <c r="AA71" i="1"/>
  <c r="AA72" i="1" s="1"/>
  <c r="Q153" i="1"/>
  <c r="Y14" i="1"/>
  <c r="AC71" i="1"/>
  <c r="S153" i="1"/>
  <c r="AE71" i="1"/>
  <c r="AE72" i="1" s="1"/>
  <c r="U153" i="1"/>
  <c r="U221" i="1" s="1"/>
  <c r="W14" i="1"/>
  <c r="W153" i="1"/>
  <c r="W221" i="1" s="1"/>
  <c r="Y153" i="1"/>
  <c r="Y221" i="1" s="1"/>
  <c r="AA153" i="1"/>
  <c r="AA221" i="1" s="1"/>
  <c r="AC201" i="1"/>
  <c r="AC221" i="1" s="1"/>
  <c r="AE201" i="1"/>
  <c r="AE221" i="1" s="1"/>
  <c r="K236" i="1"/>
  <c r="M236" i="1"/>
  <c r="O236" i="1"/>
  <c r="AG148" i="1"/>
  <c r="AG218" i="1"/>
  <c r="AG128" i="1"/>
  <c r="AG96" i="1"/>
  <c r="I90" i="1"/>
  <c r="AG90" i="1" s="1"/>
  <c r="AG103" i="1"/>
  <c r="AG113" i="1"/>
  <c r="AA14" i="1"/>
  <c r="AE14" i="1"/>
  <c r="AG200" i="1"/>
  <c r="AC14" i="1"/>
  <c r="AG186" i="1"/>
  <c r="AG168" i="1"/>
  <c r="AG121" i="1"/>
  <c r="AG133" i="1"/>
  <c r="K201" i="1"/>
  <c r="K221" i="1" s="1"/>
  <c r="AG39" i="1"/>
  <c r="M201" i="1"/>
  <c r="M221" i="1" s="1"/>
  <c r="Q236" i="1"/>
  <c r="O201" i="1"/>
  <c r="O221" i="1" s="1"/>
  <c r="S236" i="1"/>
  <c r="Q201" i="1"/>
  <c r="Q221" i="1" s="1"/>
  <c r="U236" i="1"/>
  <c r="AG10" i="1"/>
  <c r="AG62" i="1"/>
  <c r="S201" i="1"/>
  <c r="W236" i="1"/>
  <c r="AC72" i="1"/>
  <c r="AG235" i="1"/>
  <c r="I201" i="1"/>
  <c r="AG46" i="1"/>
  <c r="AG234" i="1"/>
  <c r="AG228" i="1"/>
  <c r="AG229" i="1"/>
  <c r="I14" i="1"/>
  <c r="K14" i="1"/>
  <c r="K73" i="1" s="1"/>
  <c r="M14" i="1"/>
  <c r="M73" i="1" s="1"/>
  <c r="O14" i="1"/>
  <c r="O73" i="1" s="1"/>
  <c r="AG28" i="1"/>
  <c r="Q14" i="1"/>
  <c r="S14" i="1"/>
  <c r="S73" i="1" s="1"/>
  <c r="I71" i="1"/>
  <c r="U14" i="1"/>
  <c r="AG13" i="1"/>
  <c r="U73" i="1" l="1"/>
  <c r="W73" i="1"/>
  <c r="W222" i="1" s="1"/>
  <c r="W237" i="1" s="1"/>
  <c r="Q73" i="1"/>
  <c r="Q222" i="1" s="1"/>
  <c r="Q237" i="1" s="1"/>
  <c r="S221" i="1"/>
  <c r="S222" i="1" s="1"/>
  <c r="S237" i="1" s="1"/>
  <c r="I153" i="1"/>
  <c r="AG71" i="1"/>
  <c r="Y222" i="1"/>
  <c r="Y237" i="1" s="1"/>
  <c r="AC73" i="1"/>
  <c r="AE73" i="1"/>
  <c r="AE222" i="1" s="1"/>
  <c r="AE237" i="1" s="1"/>
  <c r="K222" i="1"/>
  <c r="K237" i="1" s="1"/>
  <c r="O222" i="1"/>
  <c r="O237" i="1" s="1"/>
  <c r="AG201" i="1"/>
  <c r="AG202" i="1" s="1"/>
  <c r="AA73" i="1"/>
  <c r="AA222" i="1" s="1"/>
  <c r="AA237" i="1" s="1"/>
  <c r="M222" i="1"/>
  <c r="M237" i="1" s="1"/>
  <c r="U222" i="1"/>
  <c r="U237" i="1" s="1"/>
  <c r="I72" i="1"/>
  <c r="AG72" i="1" s="1"/>
  <c r="AG153" i="1"/>
  <c r="I221" i="1"/>
  <c r="AG14" i="1"/>
  <c r="AC222" i="1"/>
  <c r="AG221" i="1" l="1"/>
  <c r="I73" i="1"/>
  <c r="AC237" i="1"/>
  <c r="I222" i="1" l="1"/>
  <c r="I223" i="1" s="1"/>
  <c r="I236" i="1" s="1"/>
  <c r="AG236" i="1" s="1"/>
  <c r="AG73" i="1"/>
  <c r="AG74" i="1" s="1"/>
  <c r="I237" i="1" l="1"/>
  <c r="AG237" i="1" s="1"/>
  <c r="AG222" i="1"/>
  <c r="AG223" i="1" s="1"/>
</calcChain>
</file>

<file path=xl/sharedStrings.xml><?xml version="1.0" encoding="utf-8"?>
<sst xmlns="http://schemas.openxmlformats.org/spreadsheetml/2006/main" count="248" uniqueCount="245">
  <si>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</si>
  <si>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</si>
  <si>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</si>
  <si>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</si>
  <si>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</si>
  <si>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</si>
  <si>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</si>
  <si>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</si>
  <si>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</si>
  <si>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</si>
  <si>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</si>
  <si>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</si>
  <si>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TOTAL</t>
  </si>
  <si>
    <t>Ordinary Income/Expense</t>
  </si>
  <si>
    <t>Income</t>
  </si>
  <si>
    <t>Sales</t>
  </si>
  <si>
    <t>Total Sales</t>
  </si>
  <si>
    <t>Sales Discounts</t>
  </si>
  <si>
    <t>4225-01 · Customer Sales Discount</t>
  </si>
  <si>
    <t>Total Sales Discounts</t>
  </si>
  <si>
    <t>Total Income</t>
  </si>
  <si>
    <t>Cost of Goods Sold</t>
  </si>
  <si>
    <t>Installation Materials</t>
  </si>
  <si>
    <t>5050-01 · Miscellaneous Materials</t>
  </si>
  <si>
    <t>5054-01 · Purchased Materials Discount</t>
  </si>
  <si>
    <t>5058-01 · Sales Rep Discrepancies-OMP</t>
  </si>
  <si>
    <t>Installation Materials - Other</t>
  </si>
  <si>
    <t>Total Installation Materials</t>
  </si>
  <si>
    <t>Installation Other Expenses</t>
  </si>
  <si>
    <t>5060-01 · Install Building Permits</t>
  </si>
  <si>
    <t>5062-01 · Install Depreciation</t>
  </si>
  <si>
    <t>5064-01 · Install Discrepancies</t>
  </si>
  <si>
    <t>5066-01 · Install Dumping Fees</t>
  </si>
  <si>
    <t>5068-01 · Install Equipment-Rental*</t>
  </si>
  <si>
    <t>5072-01 · Install Trucks-Fuel*</t>
  </si>
  <si>
    <t>5076-01 · Install Trucks-Repair, Mainten</t>
  </si>
  <si>
    <t>5078-01 · Install Trucks-Taxes &amp; Fees</t>
  </si>
  <si>
    <t>5080-01 · Install Uniforms, Tools &amp; Equip</t>
  </si>
  <si>
    <t>Total Installation Other Expenses</t>
  </si>
  <si>
    <t>Installation Wages</t>
  </si>
  <si>
    <t>5002-01 · A - Initial Installation-Reg</t>
  </si>
  <si>
    <t>5004-01 · A - Initial Installation-OT</t>
  </si>
  <si>
    <t>5006-01 · Installation Bonus</t>
  </si>
  <si>
    <t>5008-01 · Payroll Taxes</t>
  </si>
  <si>
    <t>5018-01 · Subcontractor/Temporary Labor</t>
  </si>
  <si>
    <t>Total Installation Wages</t>
  </si>
  <si>
    <t>Processing &amp; Service Admin</t>
  </si>
  <si>
    <t>Install Support</t>
  </si>
  <si>
    <t>5100-01 · Discrepancies-Processing</t>
  </si>
  <si>
    <t>5102-01 · Meals &amp; Entertainment</t>
  </si>
  <si>
    <t>5104-01 · Rent-Building</t>
  </si>
  <si>
    <t>5106-01 · Repairs &amp; Maintenance-Bldg</t>
  </si>
  <si>
    <t>5108-01 · Temporary Help</t>
  </si>
  <si>
    <t>5110-01 · Utilities</t>
  </si>
  <si>
    <t>5120-01 · Bonuses</t>
  </si>
  <si>
    <t>5122-01 · Processing &amp; Svc Wages</t>
  </si>
  <si>
    <t>5124-01 · Processing &amp; Svc Wages-OT</t>
  </si>
  <si>
    <t>5126-01 · Warehouse Wages-Reg</t>
  </si>
  <si>
    <t>5128-01 · Warehouse Wages -OT</t>
  </si>
  <si>
    <t>5130-01 · Wages/Salaries-Payroll Taxes</t>
  </si>
  <si>
    <t>5132-01 · Processing Fees</t>
  </si>
  <si>
    <t>Total Install Support</t>
  </si>
  <si>
    <t>Service/Warranty Expenses</t>
  </si>
  <si>
    <t>5150-01 · Technician Wages-Reg</t>
  </si>
  <si>
    <t>5152-01 · Technician Wages-OT</t>
  </si>
  <si>
    <t>5154-01 · Payroll Taxes</t>
  </si>
  <si>
    <t>Total Service/Warranty Expenses</t>
  </si>
  <si>
    <t>Total Processing &amp; Service Admin</t>
  </si>
  <si>
    <t>Total COGS</t>
  </si>
  <si>
    <t>Gross Profit</t>
  </si>
  <si>
    <t>Expense</t>
  </si>
  <si>
    <t>General &amp; Administrative</t>
  </si>
  <si>
    <t>Administrative Expenses</t>
  </si>
  <si>
    <t>5550-01 · Admin Contributions</t>
  </si>
  <si>
    <t>5552-01 · Admin Dues, Membership &amp; Subs</t>
  </si>
  <si>
    <t>5554-01 · Admin Equipment Rental</t>
  </si>
  <si>
    <t>5558-01 · Admin HR New Hire &amp; Ads</t>
  </si>
  <si>
    <t>5560-01 · Admin Mobile Devices</t>
  </si>
  <si>
    <t>5562-01 · Mobile Device Fees</t>
  </si>
  <si>
    <t>5564-01 · Mobile Device Equipmt</t>
  </si>
  <si>
    <t>5560-01 · Admin Mobile Devices - Other</t>
  </si>
  <si>
    <t>Total 5560-01 · Admin Mobile Devices</t>
  </si>
  <si>
    <t>5566-01 · Admin IT Service Providers</t>
  </si>
  <si>
    <t>5568-01 · Admin IT Software</t>
  </si>
  <si>
    <t>5570-01 · Admin Postage &amp; Courier</t>
  </si>
  <si>
    <t>5572-01 · Admin-Telephone &amp; Internet</t>
  </si>
  <si>
    <t>Total Administrative Expenses</t>
  </si>
  <si>
    <t>Building Expenses</t>
  </si>
  <si>
    <t>5592-01 · Building Rent</t>
  </si>
  <si>
    <t>5594-01 · Building Repairs &amp; Maint</t>
  </si>
  <si>
    <t>5596-01 · Lawn Care</t>
  </si>
  <si>
    <t>5598-01 · Utilities</t>
  </si>
  <si>
    <t>Total Building Expenses</t>
  </si>
  <si>
    <t>Financing Expenses</t>
  </si>
  <si>
    <t>5612-01 · Bank Service Charges</t>
  </si>
  <si>
    <t>5614-01 · Interest Expense</t>
  </si>
  <si>
    <t>5616-01 · Interest Expense-Late Payment</t>
  </si>
  <si>
    <t>Total Financing Expenses</t>
  </si>
  <si>
    <t>Fringe Benefits</t>
  </si>
  <si>
    <t>5530-01 · 401 K Expense</t>
  </si>
  <si>
    <t>5532-01 · AFLAC</t>
  </si>
  <si>
    <t>5534-01 · Christmas Benefit-Employees</t>
  </si>
  <si>
    <t>5536-01 · Dental Insurance</t>
  </si>
  <si>
    <t>5538-01 · Health insurance</t>
  </si>
  <si>
    <t>5540-01 · Training &amp; Education</t>
  </si>
  <si>
    <t>5542-01 · Vision Insurance</t>
  </si>
  <si>
    <t>5544-01 · Other Employee Benefits</t>
  </si>
  <si>
    <t>Total Fringe Benefits</t>
  </si>
  <si>
    <t>Insurance</t>
  </si>
  <si>
    <t>5630-01 · Commerical Bond</t>
  </si>
  <si>
    <t>5632-01 · Commerical Motor Vehicle Insura</t>
  </si>
  <si>
    <t>5634-01 · Commerical Property Insurance</t>
  </si>
  <si>
    <t>5636-01 · Employers' Liability Insurance</t>
  </si>
  <si>
    <t>5638-01 · Umbrella Insurance</t>
  </si>
  <si>
    <t>5640-01 · Workers' Compensation Insurance</t>
  </si>
  <si>
    <t>Total Insurance</t>
  </si>
  <si>
    <t>Personnel Expenses</t>
  </si>
  <si>
    <t>5504-01 · Payroll Expenses</t>
  </si>
  <si>
    <t>5506-01 · Salaries &amp; Wages</t>
  </si>
  <si>
    <t>5508-01 · Salaries &amp; Wages Bonus</t>
  </si>
  <si>
    <t>5510-01 · Salaries &amp; Wages-P/R Taxes</t>
  </si>
  <si>
    <t>Total Personnel Expenses</t>
  </si>
  <si>
    <t>Professional Fees</t>
  </si>
  <si>
    <t>5650-01 · Prof Fees Accounting</t>
  </si>
  <si>
    <t>5652-01 · Prof Fees Legal</t>
  </si>
  <si>
    <t>5654-01 · Prof Fees Other</t>
  </si>
  <si>
    <t>Total Professional Fees</t>
  </si>
  <si>
    <t>Taxes and licenses</t>
  </si>
  <si>
    <t>State Corporation Registration</t>
  </si>
  <si>
    <t>5660-01 · Business/Previlege Licenses</t>
  </si>
  <si>
    <t>5662-01 · Personal Property Taxes</t>
  </si>
  <si>
    <t>5664-01 · Real Estate Taxes</t>
  </si>
  <si>
    <t>5666-01 · Use Tax Audits</t>
  </si>
  <si>
    <t>5668-01 · Tax &amp; Licenses - Other</t>
  </si>
  <si>
    <t>Total Taxes and licenses</t>
  </si>
  <si>
    <t>Vehicle Expenses</t>
  </si>
  <si>
    <t>5680-01 · Vehicle Allowance</t>
  </si>
  <si>
    <t>5682-01 · Vehicle-Fuel</t>
  </si>
  <si>
    <t>5684-01 · Vehicle-Repairs &amp; Maint</t>
  </si>
  <si>
    <t>5686-01 · Vehicle-Taxes &amp; Fees</t>
  </si>
  <si>
    <t>5688-01 · Vehicle Expenses - Other</t>
  </si>
  <si>
    <t>Total Vehicle Expenses</t>
  </si>
  <si>
    <t>5600-01 · Depreciation and Amortization</t>
  </si>
  <si>
    <t>5644-01 · Meals &amp; Entertainment</t>
  </si>
  <si>
    <t>5646-01 · Office Supplies-All Departments</t>
  </si>
  <si>
    <t>5670-01 · Travel Expenses</t>
  </si>
  <si>
    <t>Total General &amp; Administrative</t>
  </si>
  <si>
    <t>Marketing Expenses</t>
  </si>
  <si>
    <t>Marketing Expenses-Non Trad</t>
  </si>
  <si>
    <t>5360-01 · Events Fees</t>
  </si>
  <si>
    <t>5362-01 · Events Payroll</t>
  </si>
  <si>
    <t>5364-01 · Events Payroll Taxes</t>
  </si>
  <si>
    <t>5366-01 · Events Vehicles &amp; Other</t>
  </si>
  <si>
    <t>5368-01 · Home Shows Fees</t>
  </si>
  <si>
    <t>5374-01 · Homes Shows Vehicles &amp; Other</t>
  </si>
  <si>
    <t>5376-01 · Proximity Marketing Misc</t>
  </si>
  <si>
    <t>5378-01 · Proximity Mktg Payroll</t>
  </si>
  <si>
    <t>5380-01 · Proximity Mktg Payroll Taxes</t>
  </si>
  <si>
    <t>5382-01 · Proximity Mktg Vehicle Expenses</t>
  </si>
  <si>
    <t>5390-01 · RSVP / Fees</t>
  </si>
  <si>
    <t>5396-01 · Showroom</t>
  </si>
  <si>
    <t>Total Marketing Expenses-Non Trad</t>
  </si>
  <si>
    <t>Marketing Expenses-Traditional</t>
  </si>
  <si>
    <t>5300-01 · Customer Referral Fees</t>
  </si>
  <si>
    <t>5302-01 · Data Base Nurture Digit</t>
  </si>
  <si>
    <t>5304-01 · Data Base Nurture Print</t>
  </si>
  <si>
    <t>5314-01 · Direct Mail</t>
  </si>
  <si>
    <t>5316-01 · Employee Referral</t>
  </si>
  <si>
    <t>5318-01 · Lead Aggregators</t>
  </si>
  <si>
    <t>5320-01 · Magazines</t>
  </si>
  <si>
    <t>5322-01 · Marriage Mail</t>
  </si>
  <si>
    <t>5324-01 · Newspaper</t>
  </si>
  <si>
    <t>5326-01 · Organic Web-SEO &amp; Conte</t>
  </si>
  <si>
    <t>5328-01 · Phone Directories</t>
  </si>
  <si>
    <t>5330-01 · PPC Web-Bing, Google, F</t>
  </si>
  <si>
    <t>5332-01 · Radio Advertising</t>
  </si>
  <si>
    <t>5334-01 · Signage &amp; Vehicles*</t>
  </si>
  <si>
    <t>5336-01 · Social Media-Angie's List</t>
  </si>
  <si>
    <t>5338-01 · Television Advertising</t>
  </si>
  <si>
    <t>Total Marketing Expenses-Traditional</t>
  </si>
  <si>
    <t>Marketing Expenses - Other</t>
  </si>
  <si>
    <t>5422-01 · Inside Sales Center Payroll</t>
  </si>
  <si>
    <t>5424-01 · Inside Sales Ctr Payroll Taxes</t>
  </si>
  <si>
    <t>5426-01 · Inside Sales Cntr Expenses</t>
  </si>
  <si>
    <t>5428-01 · Management Salaries</t>
  </si>
  <si>
    <t>5430-01 · Managemnt Salaries Payrll Taxes</t>
  </si>
  <si>
    <t>5433-01 · Company Marketing</t>
  </si>
  <si>
    <t>5434-01 · Consulting Fees</t>
  </si>
  <si>
    <t>5436-01 · Depreciation</t>
  </si>
  <si>
    <t>5438-01 · Travel Expenses</t>
  </si>
  <si>
    <t>5440-01 · Vehicle Expenses</t>
  </si>
  <si>
    <t>5442-01 · Apartment Expenses</t>
  </si>
  <si>
    <t>Total Marketing Expenses - Other</t>
  </si>
  <si>
    <t>Total Marketing Expenses</t>
  </si>
  <si>
    <t>Sales Expenses</t>
  </si>
  <si>
    <t>5200-01 · Sales Commission</t>
  </si>
  <si>
    <t>5202-01 · Sales Override/Bonus</t>
  </si>
  <si>
    <t>5204-01 · Sales Depreciation</t>
  </si>
  <si>
    <t>5206-01 · Sales Consulting Fees</t>
  </si>
  <si>
    <t>5208-01 · Sales Discrepancies</t>
  </si>
  <si>
    <t>5210-01 · Sales Displays, Samples, Litera</t>
  </si>
  <si>
    <t>5212-01 · Sales Incentives, Awards</t>
  </si>
  <si>
    <t>5214-01 · Sales Meals &amp; Entertainment</t>
  </si>
  <si>
    <t>5216-01 · Sales Meeting &amp; Seminar Expense</t>
  </si>
  <si>
    <t>5218-01 · Sales Uniforms &amp; Materials</t>
  </si>
  <si>
    <t>5220-01 · Sales Payroll Taxes</t>
  </si>
  <si>
    <t>5224-01 · Sales Salaries</t>
  </si>
  <si>
    <t>5226-01 · Sales Travel Expenses</t>
  </si>
  <si>
    <t>5228-01 · Sales Vehicle Allowance</t>
  </si>
  <si>
    <t>5230-01 · Sales trucks/vehicles expense</t>
  </si>
  <si>
    <t>Total Sales Expenses</t>
  </si>
  <si>
    <t>5586-01 · Apartment Expense</t>
  </si>
  <si>
    <t>Total Expense</t>
  </si>
  <si>
    <t>Net Ordinary Income</t>
  </si>
  <si>
    <t>Other Income/Expense</t>
  </si>
  <si>
    <t>Other Income</t>
  </si>
  <si>
    <t>5804-01 · Other Income</t>
  </si>
  <si>
    <t>5806-01 · Recycled Aluminum</t>
  </si>
  <si>
    <t>5808-01 · Insurance Dividend</t>
  </si>
  <si>
    <t>Total 5804-01 · Other Income</t>
  </si>
  <si>
    <t>Total Other Income</t>
  </si>
  <si>
    <t>Other Expense</t>
  </si>
  <si>
    <t>Income Tax Expense</t>
  </si>
  <si>
    <t>5850-01 · Other Expenses</t>
  </si>
  <si>
    <t>5852-01 · (Gain)Loss on sale of asset</t>
  </si>
  <si>
    <t>Total 5850-01 · Other Expenses</t>
  </si>
  <si>
    <t>Total Other Expense</t>
  </si>
  <si>
    <t>Net Other Income</t>
  </si>
  <si>
    <t>Net Income</t>
  </si>
  <si>
    <t>XYZ Company</t>
  </si>
  <si>
    <t>13 month Trailing Income Statement</t>
  </si>
  <si>
    <t>4010-01 · Product 1 Sales</t>
  </si>
  <si>
    <t>4020-01 · Product 2 Sales</t>
  </si>
  <si>
    <t>4050-01 · Product 3 Sales</t>
  </si>
  <si>
    <t>5036-01 ·  Materials-Product 1</t>
  </si>
  <si>
    <t>5038-01 · Materials- Product 2</t>
  </si>
  <si>
    <t>5046-01 · Materials- Product 3</t>
  </si>
  <si>
    <t>5160-01 · Warranty-Service Chg</t>
  </si>
  <si>
    <t>5162-01 · Supplier A Warranty-Reimbusement</t>
  </si>
  <si>
    <t>5164-01 · Supplier B Warranty-Reimbursement</t>
  </si>
  <si>
    <t>5620-01 · Financing-Promotional Fees</t>
  </si>
  <si>
    <t>5618-01 · Financing-Credit Cards</t>
  </si>
  <si>
    <t>5502-01 · Administrative Fees to Subsidiary</t>
  </si>
  <si>
    <t>5420-01 · Charge to Sub for  Inside Sales Ctr</t>
  </si>
  <si>
    <t>Cost of Materials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</si>
</sst>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;[Red]\-#,##0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165" fontId="1" fillId="0" borderId="0" xfId="0" applyNumberFormat="1" applyFont="1"/>
    <xf numFmtId="165" fontId="0" fillId="0" borderId="0" xfId="0" applyNumberFormat="1"/>
    <xf numFmtId="166" fontId="2" fillId="0" borderId="0" xfId="2" applyNumberFormat="1" applyFont="1"/>
    <xf numFmtId="166" fontId="2" fillId="2" borderId="0" xfId="2" applyNumberFormat="1" applyFont="1" applyFill="1"/>
    <xf numFmtId="0" fontId="7" fillId="0" borderId="0" xfId="0" applyNumberFormat="1" applyFont="1"/>
    <xf numFmtId="165" fontId="2" fillId="3" borderId="0" xfId="0" applyNumberFormat="1" applyFont="1" applyFill="1"/>
    <xf numFmtId="165" fontId="2" fillId="3" borderId="2" xfId="0" applyNumberFormat="1" applyFont="1" applyFill="1" applyBorder="1"/>
    <xf numFmtId="0" fontId="0" fillId="3" borderId="0" xfId="0" applyFill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7</xdr:col>
          <xdr:colOff>314325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7</xdr:col>
          <xdr:colOff>314325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1" customWidth="1"/>
    <col min="2" max="2" width="4.140625" style="11" customWidth="1"/>
    <col min="3" max="3" width="54" style="11" customWidth="1"/>
    <col min="4" max="4" width="3.7109375" style="11" customWidth="1"/>
    <col min="5" max="5" width="90.28515625" style="11" customWidth="1"/>
    <col min="6" max="7" width="8.85546875" style="11"/>
    <col min="8" max="8" width="15.42578125" style="11" customWidth="1"/>
    <col min="9" max="9" width="5.140625" style="11" customWidth="1"/>
    <col min="10" max="11" width="8.85546875" style="11"/>
    <col min="12" max="12" width="3" style="11" customWidth="1"/>
    <col min="13" max="15" width="8.85546875" style="11"/>
    <col min="16" max="16" width="7" style="11" customWidth="1"/>
    <col min="17" max="256" width="8.85546875" style="11"/>
    <col min="257" max="257" width="3" style="11" customWidth="1"/>
    <col min="258" max="258" width="4.140625" style="11" customWidth="1"/>
    <col min="259" max="259" width="54" style="11" customWidth="1"/>
    <col min="260" max="260" width="3.7109375" style="11" customWidth="1"/>
    <col min="261" max="261" width="90.28515625" style="11" customWidth="1"/>
    <col min="262" max="263" width="8.85546875" style="11"/>
    <col min="264" max="264" width="15.42578125" style="11" customWidth="1"/>
    <col min="265" max="265" width="5.140625" style="11" customWidth="1"/>
    <col min="266" max="267" width="8.85546875" style="11"/>
    <col min="268" max="268" width="3" style="11" customWidth="1"/>
    <col min="269" max="271" width="8.85546875" style="11"/>
    <col min="272" max="272" width="7" style="11" customWidth="1"/>
    <col min="273" max="512" width="8.85546875" style="11"/>
    <col min="513" max="513" width="3" style="11" customWidth="1"/>
    <col min="514" max="514" width="4.140625" style="11" customWidth="1"/>
    <col min="515" max="515" width="54" style="11" customWidth="1"/>
    <col min="516" max="516" width="3.7109375" style="11" customWidth="1"/>
    <col min="517" max="517" width="90.28515625" style="11" customWidth="1"/>
    <col min="518" max="519" width="8.85546875" style="11"/>
    <col min="520" max="520" width="15.42578125" style="11" customWidth="1"/>
    <col min="521" max="521" width="5.140625" style="11" customWidth="1"/>
    <col min="522" max="523" width="8.85546875" style="11"/>
    <col min="524" max="524" width="3" style="11" customWidth="1"/>
    <col min="525" max="527" width="8.85546875" style="11"/>
    <col min="528" max="528" width="7" style="11" customWidth="1"/>
    <col min="529" max="768" width="8.85546875" style="11"/>
    <col min="769" max="769" width="3" style="11" customWidth="1"/>
    <col min="770" max="770" width="4.140625" style="11" customWidth="1"/>
    <col min="771" max="771" width="54" style="11" customWidth="1"/>
    <col min="772" max="772" width="3.7109375" style="11" customWidth="1"/>
    <col min="773" max="773" width="90.28515625" style="11" customWidth="1"/>
    <col min="774" max="775" width="8.85546875" style="11"/>
    <col min="776" max="776" width="15.42578125" style="11" customWidth="1"/>
    <col min="777" max="777" width="5.140625" style="11" customWidth="1"/>
    <col min="778" max="779" width="8.85546875" style="11"/>
    <col min="780" max="780" width="3" style="11" customWidth="1"/>
    <col min="781" max="783" width="8.85546875" style="11"/>
    <col min="784" max="784" width="7" style="11" customWidth="1"/>
    <col min="785" max="1024" width="8.85546875" style="11"/>
    <col min="1025" max="1025" width="3" style="11" customWidth="1"/>
    <col min="1026" max="1026" width="4.140625" style="11" customWidth="1"/>
    <col min="1027" max="1027" width="54" style="11" customWidth="1"/>
    <col min="1028" max="1028" width="3.7109375" style="11" customWidth="1"/>
    <col min="1029" max="1029" width="90.28515625" style="11" customWidth="1"/>
    <col min="1030" max="1031" width="8.85546875" style="11"/>
    <col min="1032" max="1032" width="15.42578125" style="11" customWidth="1"/>
    <col min="1033" max="1033" width="5.140625" style="11" customWidth="1"/>
    <col min="1034" max="1035" width="8.85546875" style="11"/>
    <col min="1036" max="1036" width="3" style="11" customWidth="1"/>
    <col min="1037" max="1039" width="8.85546875" style="11"/>
    <col min="1040" max="1040" width="7" style="11" customWidth="1"/>
    <col min="1041" max="1280" width="8.85546875" style="11"/>
    <col min="1281" max="1281" width="3" style="11" customWidth="1"/>
    <col min="1282" max="1282" width="4.140625" style="11" customWidth="1"/>
    <col min="1283" max="1283" width="54" style="11" customWidth="1"/>
    <col min="1284" max="1284" width="3.7109375" style="11" customWidth="1"/>
    <col min="1285" max="1285" width="90.28515625" style="11" customWidth="1"/>
    <col min="1286" max="1287" width="8.85546875" style="11"/>
    <col min="1288" max="1288" width="15.42578125" style="11" customWidth="1"/>
    <col min="1289" max="1289" width="5.140625" style="11" customWidth="1"/>
    <col min="1290" max="1291" width="8.85546875" style="11"/>
    <col min="1292" max="1292" width="3" style="11" customWidth="1"/>
    <col min="1293" max="1295" width="8.85546875" style="11"/>
    <col min="1296" max="1296" width="7" style="11" customWidth="1"/>
    <col min="1297" max="1536" width="8.85546875" style="11"/>
    <col min="1537" max="1537" width="3" style="11" customWidth="1"/>
    <col min="1538" max="1538" width="4.140625" style="11" customWidth="1"/>
    <col min="1539" max="1539" width="54" style="11" customWidth="1"/>
    <col min="1540" max="1540" width="3.7109375" style="11" customWidth="1"/>
    <col min="1541" max="1541" width="90.28515625" style="11" customWidth="1"/>
    <col min="1542" max="1543" width="8.85546875" style="11"/>
    <col min="1544" max="1544" width="15.42578125" style="11" customWidth="1"/>
    <col min="1545" max="1545" width="5.140625" style="11" customWidth="1"/>
    <col min="1546" max="1547" width="8.85546875" style="11"/>
    <col min="1548" max="1548" width="3" style="11" customWidth="1"/>
    <col min="1549" max="1551" width="8.85546875" style="11"/>
    <col min="1552" max="1552" width="7" style="11" customWidth="1"/>
    <col min="1553" max="1792" width="8.85546875" style="11"/>
    <col min="1793" max="1793" width="3" style="11" customWidth="1"/>
    <col min="1794" max="1794" width="4.140625" style="11" customWidth="1"/>
    <col min="1795" max="1795" width="54" style="11" customWidth="1"/>
    <col min="1796" max="1796" width="3.7109375" style="11" customWidth="1"/>
    <col min="1797" max="1797" width="90.28515625" style="11" customWidth="1"/>
    <col min="1798" max="1799" width="8.85546875" style="11"/>
    <col min="1800" max="1800" width="15.42578125" style="11" customWidth="1"/>
    <col min="1801" max="1801" width="5.140625" style="11" customWidth="1"/>
    <col min="1802" max="1803" width="8.85546875" style="11"/>
    <col min="1804" max="1804" width="3" style="11" customWidth="1"/>
    <col min="1805" max="1807" width="8.85546875" style="11"/>
    <col min="1808" max="1808" width="7" style="11" customWidth="1"/>
    <col min="1809" max="2048" width="8.85546875" style="11"/>
    <col min="2049" max="2049" width="3" style="11" customWidth="1"/>
    <col min="2050" max="2050" width="4.140625" style="11" customWidth="1"/>
    <col min="2051" max="2051" width="54" style="11" customWidth="1"/>
    <col min="2052" max="2052" width="3.7109375" style="11" customWidth="1"/>
    <col min="2053" max="2053" width="90.28515625" style="11" customWidth="1"/>
    <col min="2054" max="2055" width="8.85546875" style="11"/>
    <col min="2056" max="2056" width="15.42578125" style="11" customWidth="1"/>
    <col min="2057" max="2057" width="5.140625" style="11" customWidth="1"/>
    <col min="2058" max="2059" width="8.85546875" style="11"/>
    <col min="2060" max="2060" width="3" style="11" customWidth="1"/>
    <col min="2061" max="2063" width="8.85546875" style="11"/>
    <col min="2064" max="2064" width="7" style="11" customWidth="1"/>
    <col min="2065" max="2304" width="8.85546875" style="11"/>
    <col min="2305" max="2305" width="3" style="11" customWidth="1"/>
    <col min="2306" max="2306" width="4.140625" style="11" customWidth="1"/>
    <col min="2307" max="2307" width="54" style="11" customWidth="1"/>
    <col min="2308" max="2308" width="3.7109375" style="11" customWidth="1"/>
    <col min="2309" max="2309" width="90.28515625" style="11" customWidth="1"/>
    <col min="2310" max="2311" width="8.85546875" style="11"/>
    <col min="2312" max="2312" width="15.42578125" style="11" customWidth="1"/>
    <col min="2313" max="2313" width="5.140625" style="11" customWidth="1"/>
    <col min="2314" max="2315" width="8.85546875" style="11"/>
    <col min="2316" max="2316" width="3" style="11" customWidth="1"/>
    <col min="2317" max="2319" width="8.85546875" style="11"/>
    <col min="2320" max="2320" width="7" style="11" customWidth="1"/>
    <col min="2321" max="2560" width="8.85546875" style="11"/>
    <col min="2561" max="2561" width="3" style="11" customWidth="1"/>
    <col min="2562" max="2562" width="4.140625" style="11" customWidth="1"/>
    <col min="2563" max="2563" width="54" style="11" customWidth="1"/>
    <col min="2564" max="2564" width="3.7109375" style="11" customWidth="1"/>
    <col min="2565" max="2565" width="90.28515625" style="11" customWidth="1"/>
    <col min="2566" max="2567" width="8.85546875" style="11"/>
    <col min="2568" max="2568" width="15.42578125" style="11" customWidth="1"/>
    <col min="2569" max="2569" width="5.140625" style="11" customWidth="1"/>
    <col min="2570" max="2571" width="8.85546875" style="11"/>
    <col min="2572" max="2572" width="3" style="11" customWidth="1"/>
    <col min="2573" max="2575" width="8.85546875" style="11"/>
    <col min="2576" max="2576" width="7" style="11" customWidth="1"/>
    <col min="2577" max="2816" width="8.85546875" style="11"/>
    <col min="2817" max="2817" width="3" style="11" customWidth="1"/>
    <col min="2818" max="2818" width="4.140625" style="11" customWidth="1"/>
    <col min="2819" max="2819" width="54" style="11" customWidth="1"/>
    <col min="2820" max="2820" width="3.7109375" style="11" customWidth="1"/>
    <col min="2821" max="2821" width="90.28515625" style="11" customWidth="1"/>
    <col min="2822" max="2823" width="8.85546875" style="11"/>
    <col min="2824" max="2824" width="15.42578125" style="11" customWidth="1"/>
    <col min="2825" max="2825" width="5.140625" style="11" customWidth="1"/>
    <col min="2826" max="2827" width="8.85546875" style="11"/>
    <col min="2828" max="2828" width="3" style="11" customWidth="1"/>
    <col min="2829" max="2831" width="8.85546875" style="11"/>
    <col min="2832" max="2832" width="7" style="11" customWidth="1"/>
    <col min="2833" max="3072" width="8.85546875" style="11"/>
    <col min="3073" max="3073" width="3" style="11" customWidth="1"/>
    <col min="3074" max="3074" width="4.140625" style="11" customWidth="1"/>
    <col min="3075" max="3075" width="54" style="11" customWidth="1"/>
    <col min="3076" max="3076" width="3.7109375" style="11" customWidth="1"/>
    <col min="3077" max="3077" width="90.28515625" style="11" customWidth="1"/>
    <col min="3078" max="3079" width="8.85546875" style="11"/>
    <col min="3080" max="3080" width="15.42578125" style="11" customWidth="1"/>
    <col min="3081" max="3081" width="5.140625" style="11" customWidth="1"/>
    <col min="3082" max="3083" width="8.85546875" style="11"/>
    <col min="3084" max="3084" width="3" style="11" customWidth="1"/>
    <col min="3085" max="3087" width="8.85546875" style="11"/>
    <col min="3088" max="3088" width="7" style="11" customWidth="1"/>
    <col min="3089" max="3328" width="8.85546875" style="11"/>
    <col min="3329" max="3329" width="3" style="11" customWidth="1"/>
    <col min="3330" max="3330" width="4.140625" style="11" customWidth="1"/>
    <col min="3331" max="3331" width="54" style="11" customWidth="1"/>
    <col min="3332" max="3332" width="3.7109375" style="11" customWidth="1"/>
    <col min="3333" max="3333" width="90.28515625" style="11" customWidth="1"/>
    <col min="3334" max="3335" width="8.85546875" style="11"/>
    <col min="3336" max="3336" width="15.42578125" style="11" customWidth="1"/>
    <col min="3337" max="3337" width="5.140625" style="11" customWidth="1"/>
    <col min="3338" max="3339" width="8.85546875" style="11"/>
    <col min="3340" max="3340" width="3" style="11" customWidth="1"/>
    <col min="3341" max="3343" width="8.85546875" style="11"/>
    <col min="3344" max="3344" width="7" style="11" customWidth="1"/>
    <col min="3345" max="3584" width="8.85546875" style="11"/>
    <col min="3585" max="3585" width="3" style="11" customWidth="1"/>
    <col min="3586" max="3586" width="4.140625" style="11" customWidth="1"/>
    <col min="3587" max="3587" width="54" style="11" customWidth="1"/>
    <col min="3588" max="3588" width="3.7109375" style="11" customWidth="1"/>
    <col min="3589" max="3589" width="90.28515625" style="11" customWidth="1"/>
    <col min="3590" max="3591" width="8.85546875" style="11"/>
    <col min="3592" max="3592" width="15.42578125" style="11" customWidth="1"/>
    <col min="3593" max="3593" width="5.140625" style="11" customWidth="1"/>
    <col min="3594" max="3595" width="8.85546875" style="11"/>
    <col min="3596" max="3596" width="3" style="11" customWidth="1"/>
    <col min="3597" max="3599" width="8.85546875" style="11"/>
    <col min="3600" max="3600" width="7" style="11" customWidth="1"/>
    <col min="3601" max="3840" width="8.85546875" style="11"/>
    <col min="3841" max="3841" width="3" style="11" customWidth="1"/>
    <col min="3842" max="3842" width="4.140625" style="11" customWidth="1"/>
    <col min="3843" max="3843" width="54" style="11" customWidth="1"/>
    <col min="3844" max="3844" width="3.7109375" style="11" customWidth="1"/>
    <col min="3845" max="3845" width="90.28515625" style="11" customWidth="1"/>
    <col min="3846" max="3847" width="8.85546875" style="11"/>
    <col min="3848" max="3848" width="15.42578125" style="11" customWidth="1"/>
    <col min="3849" max="3849" width="5.140625" style="11" customWidth="1"/>
    <col min="3850" max="3851" width="8.85546875" style="11"/>
    <col min="3852" max="3852" width="3" style="11" customWidth="1"/>
    <col min="3853" max="3855" width="8.85546875" style="11"/>
    <col min="3856" max="3856" width="7" style="11" customWidth="1"/>
    <col min="3857" max="4096" width="8.85546875" style="11"/>
    <col min="4097" max="4097" width="3" style="11" customWidth="1"/>
    <col min="4098" max="4098" width="4.140625" style="11" customWidth="1"/>
    <col min="4099" max="4099" width="54" style="11" customWidth="1"/>
    <col min="4100" max="4100" width="3.7109375" style="11" customWidth="1"/>
    <col min="4101" max="4101" width="90.28515625" style="11" customWidth="1"/>
    <col min="4102" max="4103" width="8.85546875" style="11"/>
    <col min="4104" max="4104" width="15.42578125" style="11" customWidth="1"/>
    <col min="4105" max="4105" width="5.140625" style="11" customWidth="1"/>
    <col min="4106" max="4107" width="8.85546875" style="11"/>
    <col min="4108" max="4108" width="3" style="11" customWidth="1"/>
    <col min="4109" max="4111" width="8.85546875" style="11"/>
    <col min="4112" max="4112" width="7" style="11" customWidth="1"/>
    <col min="4113" max="4352" width="8.85546875" style="11"/>
    <col min="4353" max="4353" width="3" style="11" customWidth="1"/>
    <col min="4354" max="4354" width="4.140625" style="11" customWidth="1"/>
    <col min="4355" max="4355" width="54" style="11" customWidth="1"/>
    <col min="4356" max="4356" width="3.7109375" style="11" customWidth="1"/>
    <col min="4357" max="4357" width="90.28515625" style="11" customWidth="1"/>
    <col min="4358" max="4359" width="8.85546875" style="11"/>
    <col min="4360" max="4360" width="15.42578125" style="11" customWidth="1"/>
    <col min="4361" max="4361" width="5.140625" style="11" customWidth="1"/>
    <col min="4362" max="4363" width="8.85546875" style="11"/>
    <col min="4364" max="4364" width="3" style="11" customWidth="1"/>
    <col min="4365" max="4367" width="8.85546875" style="11"/>
    <col min="4368" max="4368" width="7" style="11" customWidth="1"/>
    <col min="4369" max="4608" width="8.85546875" style="11"/>
    <col min="4609" max="4609" width="3" style="11" customWidth="1"/>
    <col min="4610" max="4610" width="4.140625" style="11" customWidth="1"/>
    <col min="4611" max="4611" width="54" style="11" customWidth="1"/>
    <col min="4612" max="4612" width="3.7109375" style="11" customWidth="1"/>
    <col min="4613" max="4613" width="90.28515625" style="11" customWidth="1"/>
    <col min="4614" max="4615" width="8.85546875" style="11"/>
    <col min="4616" max="4616" width="15.42578125" style="11" customWidth="1"/>
    <col min="4617" max="4617" width="5.140625" style="11" customWidth="1"/>
    <col min="4618" max="4619" width="8.85546875" style="11"/>
    <col min="4620" max="4620" width="3" style="11" customWidth="1"/>
    <col min="4621" max="4623" width="8.85546875" style="11"/>
    <col min="4624" max="4624" width="7" style="11" customWidth="1"/>
    <col min="4625" max="4864" width="8.85546875" style="11"/>
    <col min="4865" max="4865" width="3" style="11" customWidth="1"/>
    <col min="4866" max="4866" width="4.140625" style="11" customWidth="1"/>
    <col min="4867" max="4867" width="54" style="11" customWidth="1"/>
    <col min="4868" max="4868" width="3.7109375" style="11" customWidth="1"/>
    <col min="4869" max="4869" width="90.28515625" style="11" customWidth="1"/>
    <col min="4870" max="4871" width="8.85546875" style="11"/>
    <col min="4872" max="4872" width="15.42578125" style="11" customWidth="1"/>
    <col min="4873" max="4873" width="5.140625" style="11" customWidth="1"/>
    <col min="4874" max="4875" width="8.85546875" style="11"/>
    <col min="4876" max="4876" width="3" style="11" customWidth="1"/>
    <col min="4877" max="4879" width="8.85546875" style="11"/>
    <col min="4880" max="4880" width="7" style="11" customWidth="1"/>
    <col min="4881" max="5120" width="8.85546875" style="11"/>
    <col min="5121" max="5121" width="3" style="11" customWidth="1"/>
    <col min="5122" max="5122" width="4.140625" style="11" customWidth="1"/>
    <col min="5123" max="5123" width="54" style="11" customWidth="1"/>
    <col min="5124" max="5124" width="3.7109375" style="11" customWidth="1"/>
    <col min="5125" max="5125" width="90.28515625" style="11" customWidth="1"/>
    <col min="5126" max="5127" width="8.85546875" style="11"/>
    <col min="5128" max="5128" width="15.42578125" style="11" customWidth="1"/>
    <col min="5129" max="5129" width="5.140625" style="11" customWidth="1"/>
    <col min="5130" max="5131" width="8.85546875" style="11"/>
    <col min="5132" max="5132" width="3" style="11" customWidth="1"/>
    <col min="5133" max="5135" width="8.85546875" style="11"/>
    <col min="5136" max="5136" width="7" style="11" customWidth="1"/>
    <col min="5137" max="5376" width="8.85546875" style="11"/>
    <col min="5377" max="5377" width="3" style="11" customWidth="1"/>
    <col min="5378" max="5378" width="4.140625" style="11" customWidth="1"/>
    <col min="5379" max="5379" width="54" style="11" customWidth="1"/>
    <col min="5380" max="5380" width="3.7109375" style="11" customWidth="1"/>
    <col min="5381" max="5381" width="90.28515625" style="11" customWidth="1"/>
    <col min="5382" max="5383" width="8.85546875" style="11"/>
    <col min="5384" max="5384" width="15.42578125" style="11" customWidth="1"/>
    <col min="5385" max="5385" width="5.140625" style="11" customWidth="1"/>
    <col min="5386" max="5387" width="8.85546875" style="11"/>
    <col min="5388" max="5388" width="3" style="11" customWidth="1"/>
    <col min="5389" max="5391" width="8.85546875" style="11"/>
    <col min="5392" max="5392" width="7" style="11" customWidth="1"/>
    <col min="5393" max="5632" width="8.85546875" style="11"/>
    <col min="5633" max="5633" width="3" style="11" customWidth="1"/>
    <col min="5634" max="5634" width="4.140625" style="11" customWidth="1"/>
    <col min="5635" max="5635" width="54" style="11" customWidth="1"/>
    <col min="5636" max="5636" width="3.7109375" style="11" customWidth="1"/>
    <col min="5637" max="5637" width="90.28515625" style="11" customWidth="1"/>
    <col min="5638" max="5639" width="8.85546875" style="11"/>
    <col min="5640" max="5640" width="15.42578125" style="11" customWidth="1"/>
    <col min="5641" max="5641" width="5.140625" style="11" customWidth="1"/>
    <col min="5642" max="5643" width="8.85546875" style="11"/>
    <col min="5644" max="5644" width="3" style="11" customWidth="1"/>
    <col min="5645" max="5647" width="8.85546875" style="11"/>
    <col min="5648" max="5648" width="7" style="11" customWidth="1"/>
    <col min="5649" max="5888" width="8.85546875" style="11"/>
    <col min="5889" max="5889" width="3" style="11" customWidth="1"/>
    <col min="5890" max="5890" width="4.140625" style="11" customWidth="1"/>
    <col min="5891" max="5891" width="54" style="11" customWidth="1"/>
    <col min="5892" max="5892" width="3.7109375" style="11" customWidth="1"/>
    <col min="5893" max="5893" width="90.28515625" style="11" customWidth="1"/>
    <col min="5894" max="5895" width="8.85546875" style="11"/>
    <col min="5896" max="5896" width="15.42578125" style="11" customWidth="1"/>
    <col min="5897" max="5897" width="5.140625" style="11" customWidth="1"/>
    <col min="5898" max="5899" width="8.85546875" style="11"/>
    <col min="5900" max="5900" width="3" style="11" customWidth="1"/>
    <col min="5901" max="5903" width="8.85546875" style="11"/>
    <col min="5904" max="5904" width="7" style="11" customWidth="1"/>
    <col min="5905" max="6144" width="8.85546875" style="11"/>
    <col min="6145" max="6145" width="3" style="11" customWidth="1"/>
    <col min="6146" max="6146" width="4.140625" style="11" customWidth="1"/>
    <col min="6147" max="6147" width="54" style="11" customWidth="1"/>
    <col min="6148" max="6148" width="3.7109375" style="11" customWidth="1"/>
    <col min="6149" max="6149" width="90.28515625" style="11" customWidth="1"/>
    <col min="6150" max="6151" width="8.85546875" style="11"/>
    <col min="6152" max="6152" width="15.42578125" style="11" customWidth="1"/>
    <col min="6153" max="6153" width="5.140625" style="11" customWidth="1"/>
    <col min="6154" max="6155" width="8.85546875" style="11"/>
    <col min="6156" max="6156" width="3" style="11" customWidth="1"/>
    <col min="6157" max="6159" width="8.85546875" style="11"/>
    <col min="6160" max="6160" width="7" style="11" customWidth="1"/>
    <col min="6161" max="6400" width="8.85546875" style="11"/>
    <col min="6401" max="6401" width="3" style="11" customWidth="1"/>
    <col min="6402" max="6402" width="4.140625" style="11" customWidth="1"/>
    <col min="6403" max="6403" width="54" style="11" customWidth="1"/>
    <col min="6404" max="6404" width="3.7109375" style="11" customWidth="1"/>
    <col min="6405" max="6405" width="90.28515625" style="11" customWidth="1"/>
    <col min="6406" max="6407" width="8.85546875" style="11"/>
    <col min="6408" max="6408" width="15.42578125" style="11" customWidth="1"/>
    <col min="6409" max="6409" width="5.140625" style="11" customWidth="1"/>
    <col min="6410" max="6411" width="8.85546875" style="11"/>
    <col min="6412" max="6412" width="3" style="11" customWidth="1"/>
    <col min="6413" max="6415" width="8.85546875" style="11"/>
    <col min="6416" max="6416" width="7" style="11" customWidth="1"/>
    <col min="6417" max="6656" width="8.85546875" style="11"/>
    <col min="6657" max="6657" width="3" style="11" customWidth="1"/>
    <col min="6658" max="6658" width="4.140625" style="11" customWidth="1"/>
    <col min="6659" max="6659" width="54" style="11" customWidth="1"/>
    <col min="6660" max="6660" width="3.7109375" style="11" customWidth="1"/>
    <col min="6661" max="6661" width="90.28515625" style="11" customWidth="1"/>
    <col min="6662" max="6663" width="8.85546875" style="11"/>
    <col min="6664" max="6664" width="15.42578125" style="11" customWidth="1"/>
    <col min="6665" max="6665" width="5.140625" style="11" customWidth="1"/>
    <col min="6666" max="6667" width="8.85546875" style="11"/>
    <col min="6668" max="6668" width="3" style="11" customWidth="1"/>
    <col min="6669" max="6671" width="8.85546875" style="11"/>
    <col min="6672" max="6672" width="7" style="11" customWidth="1"/>
    <col min="6673" max="6912" width="8.85546875" style="11"/>
    <col min="6913" max="6913" width="3" style="11" customWidth="1"/>
    <col min="6914" max="6914" width="4.140625" style="11" customWidth="1"/>
    <col min="6915" max="6915" width="54" style="11" customWidth="1"/>
    <col min="6916" max="6916" width="3.7109375" style="11" customWidth="1"/>
    <col min="6917" max="6917" width="90.28515625" style="11" customWidth="1"/>
    <col min="6918" max="6919" width="8.85546875" style="11"/>
    <col min="6920" max="6920" width="15.42578125" style="11" customWidth="1"/>
    <col min="6921" max="6921" width="5.140625" style="11" customWidth="1"/>
    <col min="6922" max="6923" width="8.85546875" style="11"/>
    <col min="6924" max="6924" width="3" style="11" customWidth="1"/>
    <col min="6925" max="6927" width="8.85546875" style="11"/>
    <col min="6928" max="6928" width="7" style="11" customWidth="1"/>
    <col min="6929" max="7168" width="8.85546875" style="11"/>
    <col min="7169" max="7169" width="3" style="11" customWidth="1"/>
    <col min="7170" max="7170" width="4.140625" style="11" customWidth="1"/>
    <col min="7171" max="7171" width="54" style="11" customWidth="1"/>
    <col min="7172" max="7172" width="3.7109375" style="11" customWidth="1"/>
    <col min="7173" max="7173" width="90.28515625" style="11" customWidth="1"/>
    <col min="7174" max="7175" width="8.85546875" style="11"/>
    <col min="7176" max="7176" width="15.42578125" style="11" customWidth="1"/>
    <col min="7177" max="7177" width="5.140625" style="11" customWidth="1"/>
    <col min="7178" max="7179" width="8.85546875" style="11"/>
    <col min="7180" max="7180" width="3" style="11" customWidth="1"/>
    <col min="7181" max="7183" width="8.85546875" style="11"/>
    <col min="7184" max="7184" width="7" style="11" customWidth="1"/>
    <col min="7185" max="7424" width="8.85546875" style="11"/>
    <col min="7425" max="7425" width="3" style="11" customWidth="1"/>
    <col min="7426" max="7426" width="4.140625" style="11" customWidth="1"/>
    <col min="7427" max="7427" width="54" style="11" customWidth="1"/>
    <col min="7428" max="7428" width="3.7109375" style="11" customWidth="1"/>
    <col min="7429" max="7429" width="90.28515625" style="11" customWidth="1"/>
    <col min="7430" max="7431" width="8.85546875" style="11"/>
    <col min="7432" max="7432" width="15.42578125" style="11" customWidth="1"/>
    <col min="7433" max="7433" width="5.140625" style="11" customWidth="1"/>
    <col min="7434" max="7435" width="8.85546875" style="11"/>
    <col min="7436" max="7436" width="3" style="11" customWidth="1"/>
    <col min="7437" max="7439" width="8.85546875" style="11"/>
    <col min="7440" max="7440" width="7" style="11" customWidth="1"/>
    <col min="7441" max="7680" width="8.85546875" style="11"/>
    <col min="7681" max="7681" width="3" style="11" customWidth="1"/>
    <col min="7682" max="7682" width="4.140625" style="11" customWidth="1"/>
    <col min="7683" max="7683" width="54" style="11" customWidth="1"/>
    <col min="7684" max="7684" width="3.7109375" style="11" customWidth="1"/>
    <col min="7685" max="7685" width="90.28515625" style="11" customWidth="1"/>
    <col min="7686" max="7687" width="8.85546875" style="11"/>
    <col min="7688" max="7688" width="15.42578125" style="11" customWidth="1"/>
    <col min="7689" max="7689" width="5.140625" style="11" customWidth="1"/>
    <col min="7690" max="7691" width="8.85546875" style="11"/>
    <col min="7692" max="7692" width="3" style="11" customWidth="1"/>
    <col min="7693" max="7695" width="8.85546875" style="11"/>
    <col min="7696" max="7696" width="7" style="11" customWidth="1"/>
    <col min="7697" max="7936" width="8.85546875" style="11"/>
    <col min="7937" max="7937" width="3" style="11" customWidth="1"/>
    <col min="7938" max="7938" width="4.140625" style="11" customWidth="1"/>
    <col min="7939" max="7939" width="54" style="11" customWidth="1"/>
    <col min="7940" max="7940" width="3.7109375" style="11" customWidth="1"/>
    <col min="7941" max="7941" width="90.28515625" style="11" customWidth="1"/>
    <col min="7942" max="7943" width="8.85546875" style="11"/>
    <col min="7944" max="7944" width="15.42578125" style="11" customWidth="1"/>
    <col min="7945" max="7945" width="5.140625" style="11" customWidth="1"/>
    <col min="7946" max="7947" width="8.85546875" style="11"/>
    <col min="7948" max="7948" width="3" style="11" customWidth="1"/>
    <col min="7949" max="7951" width="8.85546875" style="11"/>
    <col min="7952" max="7952" width="7" style="11" customWidth="1"/>
    <col min="7953" max="8192" width="8.85546875" style="11"/>
    <col min="8193" max="8193" width="3" style="11" customWidth="1"/>
    <col min="8194" max="8194" width="4.140625" style="11" customWidth="1"/>
    <col min="8195" max="8195" width="54" style="11" customWidth="1"/>
    <col min="8196" max="8196" width="3.7109375" style="11" customWidth="1"/>
    <col min="8197" max="8197" width="90.28515625" style="11" customWidth="1"/>
    <col min="8198" max="8199" width="8.85546875" style="11"/>
    <col min="8200" max="8200" width="15.42578125" style="11" customWidth="1"/>
    <col min="8201" max="8201" width="5.140625" style="11" customWidth="1"/>
    <col min="8202" max="8203" width="8.85546875" style="11"/>
    <col min="8204" max="8204" width="3" style="11" customWidth="1"/>
    <col min="8205" max="8207" width="8.85546875" style="11"/>
    <col min="8208" max="8208" width="7" style="11" customWidth="1"/>
    <col min="8209" max="8448" width="8.85546875" style="11"/>
    <col min="8449" max="8449" width="3" style="11" customWidth="1"/>
    <col min="8450" max="8450" width="4.140625" style="11" customWidth="1"/>
    <col min="8451" max="8451" width="54" style="11" customWidth="1"/>
    <col min="8452" max="8452" width="3.7109375" style="11" customWidth="1"/>
    <col min="8453" max="8453" width="90.28515625" style="11" customWidth="1"/>
    <col min="8454" max="8455" width="8.85546875" style="11"/>
    <col min="8456" max="8456" width="15.42578125" style="11" customWidth="1"/>
    <col min="8457" max="8457" width="5.140625" style="11" customWidth="1"/>
    <col min="8458" max="8459" width="8.85546875" style="11"/>
    <col min="8460" max="8460" width="3" style="11" customWidth="1"/>
    <col min="8461" max="8463" width="8.85546875" style="11"/>
    <col min="8464" max="8464" width="7" style="11" customWidth="1"/>
    <col min="8465" max="8704" width="8.85546875" style="11"/>
    <col min="8705" max="8705" width="3" style="11" customWidth="1"/>
    <col min="8706" max="8706" width="4.140625" style="11" customWidth="1"/>
    <col min="8707" max="8707" width="54" style="11" customWidth="1"/>
    <col min="8708" max="8708" width="3.7109375" style="11" customWidth="1"/>
    <col min="8709" max="8709" width="90.28515625" style="11" customWidth="1"/>
    <col min="8710" max="8711" width="8.85546875" style="11"/>
    <col min="8712" max="8712" width="15.42578125" style="11" customWidth="1"/>
    <col min="8713" max="8713" width="5.140625" style="11" customWidth="1"/>
    <col min="8714" max="8715" width="8.85546875" style="11"/>
    <col min="8716" max="8716" width="3" style="11" customWidth="1"/>
    <col min="8717" max="8719" width="8.85546875" style="11"/>
    <col min="8720" max="8720" width="7" style="11" customWidth="1"/>
    <col min="8721" max="8960" width="8.85546875" style="11"/>
    <col min="8961" max="8961" width="3" style="11" customWidth="1"/>
    <col min="8962" max="8962" width="4.140625" style="11" customWidth="1"/>
    <col min="8963" max="8963" width="54" style="11" customWidth="1"/>
    <col min="8964" max="8964" width="3.7109375" style="11" customWidth="1"/>
    <col min="8965" max="8965" width="90.28515625" style="11" customWidth="1"/>
    <col min="8966" max="8967" width="8.85546875" style="11"/>
    <col min="8968" max="8968" width="15.42578125" style="11" customWidth="1"/>
    <col min="8969" max="8969" width="5.140625" style="11" customWidth="1"/>
    <col min="8970" max="8971" width="8.85546875" style="11"/>
    <col min="8972" max="8972" width="3" style="11" customWidth="1"/>
    <col min="8973" max="8975" width="8.85546875" style="11"/>
    <col min="8976" max="8976" width="7" style="11" customWidth="1"/>
    <col min="8977" max="9216" width="8.85546875" style="11"/>
    <col min="9217" max="9217" width="3" style="11" customWidth="1"/>
    <col min="9218" max="9218" width="4.140625" style="11" customWidth="1"/>
    <col min="9219" max="9219" width="54" style="11" customWidth="1"/>
    <col min="9220" max="9220" width="3.7109375" style="11" customWidth="1"/>
    <col min="9221" max="9221" width="90.28515625" style="11" customWidth="1"/>
    <col min="9222" max="9223" width="8.85546875" style="11"/>
    <col min="9224" max="9224" width="15.42578125" style="11" customWidth="1"/>
    <col min="9225" max="9225" width="5.140625" style="11" customWidth="1"/>
    <col min="9226" max="9227" width="8.85546875" style="11"/>
    <col min="9228" max="9228" width="3" style="11" customWidth="1"/>
    <col min="9229" max="9231" width="8.85546875" style="11"/>
    <col min="9232" max="9232" width="7" style="11" customWidth="1"/>
    <col min="9233" max="9472" width="8.85546875" style="11"/>
    <col min="9473" max="9473" width="3" style="11" customWidth="1"/>
    <col min="9474" max="9474" width="4.140625" style="11" customWidth="1"/>
    <col min="9475" max="9475" width="54" style="11" customWidth="1"/>
    <col min="9476" max="9476" width="3.7109375" style="11" customWidth="1"/>
    <col min="9477" max="9477" width="90.28515625" style="11" customWidth="1"/>
    <col min="9478" max="9479" width="8.85546875" style="11"/>
    <col min="9480" max="9480" width="15.42578125" style="11" customWidth="1"/>
    <col min="9481" max="9481" width="5.140625" style="11" customWidth="1"/>
    <col min="9482" max="9483" width="8.85546875" style="11"/>
    <col min="9484" max="9484" width="3" style="11" customWidth="1"/>
    <col min="9485" max="9487" width="8.85546875" style="11"/>
    <col min="9488" max="9488" width="7" style="11" customWidth="1"/>
    <col min="9489" max="9728" width="8.85546875" style="11"/>
    <col min="9729" max="9729" width="3" style="11" customWidth="1"/>
    <col min="9730" max="9730" width="4.140625" style="11" customWidth="1"/>
    <col min="9731" max="9731" width="54" style="11" customWidth="1"/>
    <col min="9732" max="9732" width="3.7109375" style="11" customWidth="1"/>
    <col min="9733" max="9733" width="90.28515625" style="11" customWidth="1"/>
    <col min="9734" max="9735" width="8.85546875" style="11"/>
    <col min="9736" max="9736" width="15.42578125" style="11" customWidth="1"/>
    <col min="9737" max="9737" width="5.140625" style="11" customWidth="1"/>
    <col min="9738" max="9739" width="8.85546875" style="11"/>
    <col min="9740" max="9740" width="3" style="11" customWidth="1"/>
    <col min="9741" max="9743" width="8.85546875" style="11"/>
    <col min="9744" max="9744" width="7" style="11" customWidth="1"/>
    <col min="9745" max="9984" width="8.85546875" style="11"/>
    <col min="9985" max="9985" width="3" style="11" customWidth="1"/>
    <col min="9986" max="9986" width="4.140625" style="11" customWidth="1"/>
    <col min="9987" max="9987" width="54" style="11" customWidth="1"/>
    <col min="9988" max="9988" width="3.7109375" style="11" customWidth="1"/>
    <col min="9989" max="9989" width="90.28515625" style="11" customWidth="1"/>
    <col min="9990" max="9991" width="8.85546875" style="11"/>
    <col min="9992" max="9992" width="15.42578125" style="11" customWidth="1"/>
    <col min="9993" max="9993" width="5.140625" style="11" customWidth="1"/>
    <col min="9994" max="9995" width="8.85546875" style="11"/>
    <col min="9996" max="9996" width="3" style="11" customWidth="1"/>
    <col min="9997" max="9999" width="8.85546875" style="11"/>
    <col min="10000" max="10000" width="7" style="11" customWidth="1"/>
    <col min="10001" max="10240" width="8.85546875" style="11"/>
    <col min="10241" max="10241" width="3" style="11" customWidth="1"/>
    <col min="10242" max="10242" width="4.140625" style="11" customWidth="1"/>
    <col min="10243" max="10243" width="54" style="11" customWidth="1"/>
    <col min="10244" max="10244" width="3.7109375" style="11" customWidth="1"/>
    <col min="10245" max="10245" width="90.28515625" style="11" customWidth="1"/>
    <col min="10246" max="10247" width="8.85546875" style="11"/>
    <col min="10248" max="10248" width="15.42578125" style="11" customWidth="1"/>
    <col min="10249" max="10249" width="5.140625" style="11" customWidth="1"/>
    <col min="10250" max="10251" width="8.85546875" style="11"/>
    <col min="10252" max="10252" width="3" style="11" customWidth="1"/>
    <col min="10253" max="10255" width="8.85546875" style="11"/>
    <col min="10256" max="10256" width="7" style="11" customWidth="1"/>
    <col min="10257" max="10496" width="8.85546875" style="11"/>
    <col min="10497" max="10497" width="3" style="11" customWidth="1"/>
    <col min="10498" max="10498" width="4.140625" style="11" customWidth="1"/>
    <col min="10499" max="10499" width="54" style="11" customWidth="1"/>
    <col min="10500" max="10500" width="3.7109375" style="11" customWidth="1"/>
    <col min="10501" max="10501" width="90.28515625" style="11" customWidth="1"/>
    <col min="10502" max="10503" width="8.85546875" style="11"/>
    <col min="10504" max="10504" width="15.42578125" style="11" customWidth="1"/>
    <col min="10505" max="10505" width="5.140625" style="11" customWidth="1"/>
    <col min="10506" max="10507" width="8.85546875" style="11"/>
    <col min="10508" max="10508" width="3" style="11" customWidth="1"/>
    <col min="10509" max="10511" width="8.85546875" style="11"/>
    <col min="10512" max="10512" width="7" style="11" customWidth="1"/>
    <col min="10513" max="10752" width="8.85546875" style="11"/>
    <col min="10753" max="10753" width="3" style="11" customWidth="1"/>
    <col min="10754" max="10754" width="4.140625" style="11" customWidth="1"/>
    <col min="10755" max="10755" width="54" style="11" customWidth="1"/>
    <col min="10756" max="10756" width="3.7109375" style="11" customWidth="1"/>
    <col min="10757" max="10757" width="90.28515625" style="11" customWidth="1"/>
    <col min="10758" max="10759" width="8.85546875" style="11"/>
    <col min="10760" max="10760" width="15.42578125" style="11" customWidth="1"/>
    <col min="10761" max="10761" width="5.140625" style="11" customWidth="1"/>
    <col min="10762" max="10763" width="8.85546875" style="11"/>
    <col min="10764" max="10764" width="3" style="11" customWidth="1"/>
    <col min="10765" max="10767" width="8.85546875" style="11"/>
    <col min="10768" max="10768" width="7" style="11" customWidth="1"/>
    <col min="10769" max="11008" width="8.85546875" style="11"/>
    <col min="11009" max="11009" width="3" style="11" customWidth="1"/>
    <col min="11010" max="11010" width="4.140625" style="11" customWidth="1"/>
    <col min="11011" max="11011" width="54" style="11" customWidth="1"/>
    <col min="11012" max="11012" width="3.7109375" style="11" customWidth="1"/>
    <col min="11013" max="11013" width="90.28515625" style="11" customWidth="1"/>
    <col min="11014" max="11015" width="8.85546875" style="11"/>
    <col min="11016" max="11016" width="15.42578125" style="11" customWidth="1"/>
    <col min="11017" max="11017" width="5.140625" style="11" customWidth="1"/>
    <col min="11018" max="11019" width="8.85546875" style="11"/>
    <col min="11020" max="11020" width="3" style="11" customWidth="1"/>
    <col min="11021" max="11023" width="8.85546875" style="11"/>
    <col min="11024" max="11024" width="7" style="11" customWidth="1"/>
    <col min="11025" max="11264" width="8.85546875" style="11"/>
    <col min="11265" max="11265" width="3" style="11" customWidth="1"/>
    <col min="11266" max="11266" width="4.140625" style="11" customWidth="1"/>
    <col min="11267" max="11267" width="54" style="11" customWidth="1"/>
    <col min="11268" max="11268" width="3.7109375" style="11" customWidth="1"/>
    <col min="11269" max="11269" width="90.28515625" style="11" customWidth="1"/>
    <col min="11270" max="11271" width="8.85546875" style="11"/>
    <col min="11272" max="11272" width="15.42578125" style="11" customWidth="1"/>
    <col min="11273" max="11273" width="5.140625" style="11" customWidth="1"/>
    <col min="11274" max="11275" width="8.85546875" style="11"/>
    <col min="11276" max="11276" width="3" style="11" customWidth="1"/>
    <col min="11277" max="11279" width="8.85546875" style="11"/>
    <col min="11280" max="11280" width="7" style="11" customWidth="1"/>
    <col min="11281" max="11520" width="8.85546875" style="11"/>
    <col min="11521" max="11521" width="3" style="11" customWidth="1"/>
    <col min="11522" max="11522" width="4.140625" style="11" customWidth="1"/>
    <col min="11523" max="11523" width="54" style="11" customWidth="1"/>
    <col min="11524" max="11524" width="3.7109375" style="11" customWidth="1"/>
    <col min="11525" max="11525" width="90.28515625" style="11" customWidth="1"/>
    <col min="11526" max="11527" width="8.85546875" style="11"/>
    <col min="11528" max="11528" width="15.42578125" style="11" customWidth="1"/>
    <col min="11529" max="11529" width="5.140625" style="11" customWidth="1"/>
    <col min="11530" max="11531" width="8.85546875" style="11"/>
    <col min="11532" max="11532" width="3" style="11" customWidth="1"/>
    <col min="11533" max="11535" width="8.85546875" style="11"/>
    <col min="11536" max="11536" width="7" style="11" customWidth="1"/>
    <col min="11537" max="11776" width="8.85546875" style="11"/>
    <col min="11777" max="11777" width="3" style="11" customWidth="1"/>
    <col min="11778" max="11778" width="4.140625" style="11" customWidth="1"/>
    <col min="11779" max="11779" width="54" style="11" customWidth="1"/>
    <col min="11780" max="11780" width="3.7109375" style="11" customWidth="1"/>
    <col min="11781" max="11781" width="90.28515625" style="11" customWidth="1"/>
    <col min="11782" max="11783" width="8.85546875" style="11"/>
    <col min="11784" max="11784" width="15.42578125" style="11" customWidth="1"/>
    <col min="11785" max="11785" width="5.140625" style="11" customWidth="1"/>
    <col min="11786" max="11787" width="8.85546875" style="11"/>
    <col min="11788" max="11788" width="3" style="11" customWidth="1"/>
    <col min="11789" max="11791" width="8.85546875" style="11"/>
    <col min="11792" max="11792" width="7" style="11" customWidth="1"/>
    <col min="11793" max="12032" width="8.85546875" style="11"/>
    <col min="12033" max="12033" width="3" style="11" customWidth="1"/>
    <col min="12034" max="12034" width="4.140625" style="11" customWidth="1"/>
    <col min="12035" max="12035" width="54" style="11" customWidth="1"/>
    <col min="12036" max="12036" width="3.7109375" style="11" customWidth="1"/>
    <col min="12037" max="12037" width="90.28515625" style="11" customWidth="1"/>
    <col min="12038" max="12039" width="8.85546875" style="11"/>
    <col min="12040" max="12040" width="15.42578125" style="11" customWidth="1"/>
    <col min="12041" max="12041" width="5.140625" style="11" customWidth="1"/>
    <col min="12042" max="12043" width="8.85546875" style="11"/>
    <col min="12044" max="12044" width="3" style="11" customWidth="1"/>
    <col min="12045" max="12047" width="8.85546875" style="11"/>
    <col min="12048" max="12048" width="7" style="11" customWidth="1"/>
    <col min="12049" max="12288" width="8.85546875" style="11"/>
    <col min="12289" max="12289" width="3" style="11" customWidth="1"/>
    <col min="12290" max="12290" width="4.140625" style="11" customWidth="1"/>
    <col min="12291" max="12291" width="54" style="11" customWidth="1"/>
    <col min="12292" max="12292" width="3.7109375" style="11" customWidth="1"/>
    <col min="12293" max="12293" width="90.28515625" style="11" customWidth="1"/>
    <col min="12294" max="12295" width="8.85546875" style="11"/>
    <col min="12296" max="12296" width="15.42578125" style="11" customWidth="1"/>
    <col min="12297" max="12297" width="5.140625" style="11" customWidth="1"/>
    <col min="12298" max="12299" width="8.85546875" style="11"/>
    <col min="12300" max="12300" width="3" style="11" customWidth="1"/>
    <col min="12301" max="12303" width="8.85546875" style="11"/>
    <col min="12304" max="12304" width="7" style="11" customWidth="1"/>
    <col min="12305" max="12544" width="8.85546875" style="11"/>
    <col min="12545" max="12545" width="3" style="11" customWidth="1"/>
    <col min="12546" max="12546" width="4.140625" style="11" customWidth="1"/>
    <col min="12547" max="12547" width="54" style="11" customWidth="1"/>
    <col min="12548" max="12548" width="3.7109375" style="11" customWidth="1"/>
    <col min="12549" max="12549" width="90.28515625" style="11" customWidth="1"/>
    <col min="12550" max="12551" width="8.85546875" style="11"/>
    <col min="12552" max="12552" width="15.42578125" style="11" customWidth="1"/>
    <col min="12553" max="12553" width="5.140625" style="11" customWidth="1"/>
    <col min="12554" max="12555" width="8.85546875" style="11"/>
    <col min="12556" max="12556" width="3" style="11" customWidth="1"/>
    <col min="12557" max="12559" width="8.85546875" style="11"/>
    <col min="12560" max="12560" width="7" style="11" customWidth="1"/>
    <col min="12561" max="12800" width="8.85546875" style="11"/>
    <col min="12801" max="12801" width="3" style="11" customWidth="1"/>
    <col min="12802" max="12802" width="4.140625" style="11" customWidth="1"/>
    <col min="12803" max="12803" width="54" style="11" customWidth="1"/>
    <col min="12804" max="12804" width="3.7109375" style="11" customWidth="1"/>
    <col min="12805" max="12805" width="90.28515625" style="11" customWidth="1"/>
    <col min="12806" max="12807" width="8.85546875" style="11"/>
    <col min="12808" max="12808" width="15.42578125" style="11" customWidth="1"/>
    <col min="12809" max="12809" width="5.140625" style="11" customWidth="1"/>
    <col min="12810" max="12811" width="8.85546875" style="11"/>
    <col min="12812" max="12812" width="3" style="11" customWidth="1"/>
    <col min="12813" max="12815" width="8.85546875" style="11"/>
    <col min="12816" max="12816" width="7" style="11" customWidth="1"/>
    <col min="12817" max="13056" width="8.85546875" style="11"/>
    <col min="13057" max="13057" width="3" style="11" customWidth="1"/>
    <col min="13058" max="13058" width="4.140625" style="11" customWidth="1"/>
    <col min="13059" max="13059" width="54" style="11" customWidth="1"/>
    <col min="13060" max="13060" width="3.7109375" style="11" customWidth="1"/>
    <col min="13061" max="13061" width="90.28515625" style="11" customWidth="1"/>
    <col min="13062" max="13063" width="8.85546875" style="11"/>
    <col min="13064" max="13064" width="15.42578125" style="11" customWidth="1"/>
    <col min="13065" max="13065" width="5.140625" style="11" customWidth="1"/>
    <col min="13066" max="13067" width="8.85546875" style="11"/>
    <col min="13068" max="13068" width="3" style="11" customWidth="1"/>
    <col min="13069" max="13071" width="8.85546875" style="11"/>
    <col min="13072" max="13072" width="7" style="11" customWidth="1"/>
    <col min="13073" max="13312" width="8.85546875" style="11"/>
    <col min="13313" max="13313" width="3" style="11" customWidth="1"/>
    <col min="13314" max="13314" width="4.140625" style="11" customWidth="1"/>
    <col min="13315" max="13315" width="54" style="11" customWidth="1"/>
    <col min="13316" max="13316" width="3.7109375" style="11" customWidth="1"/>
    <col min="13317" max="13317" width="90.28515625" style="11" customWidth="1"/>
    <col min="13318" max="13319" width="8.85546875" style="11"/>
    <col min="13320" max="13320" width="15.42578125" style="11" customWidth="1"/>
    <col min="13321" max="13321" width="5.140625" style="11" customWidth="1"/>
    <col min="13322" max="13323" width="8.85546875" style="11"/>
    <col min="13324" max="13324" width="3" style="11" customWidth="1"/>
    <col min="13325" max="13327" width="8.85546875" style="11"/>
    <col min="13328" max="13328" width="7" style="11" customWidth="1"/>
    <col min="13329" max="13568" width="8.85546875" style="11"/>
    <col min="13569" max="13569" width="3" style="11" customWidth="1"/>
    <col min="13570" max="13570" width="4.140625" style="11" customWidth="1"/>
    <col min="13571" max="13571" width="54" style="11" customWidth="1"/>
    <col min="13572" max="13572" width="3.7109375" style="11" customWidth="1"/>
    <col min="13573" max="13573" width="90.28515625" style="11" customWidth="1"/>
    <col min="13574" max="13575" width="8.85546875" style="11"/>
    <col min="13576" max="13576" width="15.42578125" style="11" customWidth="1"/>
    <col min="13577" max="13577" width="5.140625" style="11" customWidth="1"/>
    <col min="13578" max="13579" width="8.85546875" style="11"/>
    <col min="13580" max="13580" width="3" style="11" customWidth="1"/>
    <col min="13581" max="13583" width="8.85546875" style="11"/>
    <col min="13584" max="13584" width="7" style="11" customWidth="1"/>
    <col min="13585" max="13824" width="8.85546875" style="11"/>
    <col min="13825" max="13825" width="3" style="11" customWidth="1"/>
    <col min="13826" max="13826" width="4.140625" style="11" customWidth="1"/>
    <col min="13827" max="13827" width="54" style="11" customWidth="1"/>
    <col min="13828" max="13828" width="3.7109375" style="11" customWidth="1"/>
    <col min="13829" max="13829" width="90.28515625" style="11" customWidth="1"/>
    <col min="13830" max="13831" width="8.85546875" style="11"/>
    <col min="13832" max="13832" width="15.42578125" style="11" customWidth="1"/>
    <col min="13833" max="13833" width="5.140625" style="11" customWidth="1"/>
    <col min="13834" max="13835" width="8.85546875" style="11"/>
    <col min="13836" max="13836" width="3" style="11" customWidth="1"/>
    <col min="13837" max="13839" width="8.85546875" style="11"/>
    <col min="13840" max="13840" width="7" style="11" customWidth="1"/>
    <col min="13841" max="14080" width="8.85546875" style="11"/>
    <col min="14081" max="14081" width="3" style="11" customWidth="1"/>
    <col min="14082" max="14082" width="4.140625" style="11" customWidth="1"/>
    <col min="14083" max="14083" width="54" style="11" customWidth="1"/>
    <col min="14084" max="14084" width="3.7109375" style="11" customWidth="1"/>
    <col min="14085" max="14085" width="90.28515625" style="11" customWidth="1"/>
    <col min="14086" max="14087" width="8.85546875" style="11"/>
    <col min="14088" max="14088" width="15.42578125" style="11" customWidth="1"/>
    <col min="14089" max="14089" width="5.140625" style="11" customWidth="1"/>
    <col min="14090" max="14091" width="8.85546875" style="11"/>
    <col min="14092" max="14092" width="3" style="11" customWidth="1"/>
    <col min="14093" max="14095" width="8.85546875" style="11"/>
    <col min="14096" max="14096" width="7" style="11" customWidth="1"/>
    <col min="14097" max="14336" width="8.85546875" style="11"/>
    <col min="14337" max="14337" width="3" style="11" customWidth="1"/>
    <col min="14338" max="14338" width="4.140625" style="11" customWidth="1"/>
    <col min="14339" max="14339" width="54" style="11" customWidth="1"/>
    <col min="14340" max="14340" width="3.7109375" style="11" customWidth="1"/>
    <col min="14341" max="14341" width="90.28515625" style="11" customWidth="1"/>
    <col min="14342" max="14343" width="8.85546875" style="11"/>
    <col min="14344" max="14344" width="15.42578125" style="11" customWidth="1"/>
    <col min="14345" max="14345" width="5.140625" style="11" customWidth="1"/>
    <col min="14346" max="14347" width="8.85546875" style="11"/>
    <col min="14348" max="14348" width="3" style="11" customWidth="1"/>
    <col min="14349" max="14351" width="8.85546875" style="11"/>
    <col min="14352" max="14352" width="7" style="11" customWidth="1"/>
    <col min="14353" max="14592" width="8.85546875" style="11"/>
    <col min="14593" max="14593" width="3" style="11" customWidth="1"/>
    <col min="14594" max="14594" width="4.140625" style="11" customWidth="1"/>
    <col min="14595" max="14595" width="54" style="11" customWidth="1"/>
    <col min="14596" max="14596" width="3.7109375" style="11" customWidth="1"/>
    <col min="14597" max="14597" width="90.28515625" style="11" customWidth="1"/>
    <col min="14598" max="14599" width="8.85546875" style="11"/>
    <col min="14600" max="14600" width="15.42578125" style="11" customWidth="1"/>
    <col min="14601" max="14601" width="5.140625" style="11" customWidth="1"/>
    <col min="14602" max="14603" width="8.85546875" style="11"/>
    <col min="14604" max="14604" width="3" style="11" customWidth="1"/>
    <col min="14605" max="14607" width="8.85546875" style="11"/>
    <col min="14608" max="14608" width="7" style="11" customWidth="1"/>
    <col min="14609" max="14848" width="8.85546875" style="11"/>
    <col min="14849" max="14849" width="3" style="11" customWidth="1"/>
    <col min="14850" max="14850" width="4.140625" style="11" customWidth="1"/>
    <col min="14851" max="14851" width="54" style="11" customWidth="1"/>
    <col min="14852" max="14852" width="3.7109375" style="11" customWidth="1"/>
    <col min="14853" max="14853" width="90.28515625" style="11" customWidth="1"/>
    <col min="14854" max="14855" width="8.85546875" style="11"/>
    <col min="14856" max="14856" width="15.42578125" style="11" customWidth="1"/>
    <col min="14857" max="14857" width="5.140625" style="11" customWidth="1"/>
    <col min="14858" max="14859" width="8.85546875" style="11"/>
    <col min="14860" max="14860" width="3" style="11" customWidth="1"/>
    <col min="14861" max="14863" width="8.85546875" style="11"/>
    <col min="14864" max="14864" width="7" style="11" customWidth="1"/>
    <col min="14865" max="15104" width="8.85546875" style="11"/>
    <col min="15105" max="15105" width="3" style="11" customWidth="1"/>
    <col min="15106" max="15106" width="4.140625" style="11" customWidth="1"/>
    <col min="15107" max="15107" width="54" style="11" customWidth="1"/>
    <col min="15108" max="15108" width="3.7109375" style="11" customWidth="1"/>
    <col min="15109" max="15109" width="90.28515625" style="11" customWidth="1"/>
    <col min="15110" max="15111" width="8.85546875" style="11"/>
    <col min="15112" max="15112" width="15.42578125" style="11" customWidth="1"/>
    <col min="15113" max="15113" width="5.140625" style="11" customWidth="1"/>
    <col min="15114" max="15115" width="8.85546875" style="11"/>
    <col min="15116" max="15116" width="3" style="11" customWidth="1"/>
    <col min="15117" max="15119" width="8.85546875" style="11"/>
    <col min="15120" max="15120" width="7" style="11" customWidth="1"/>
    <col min="15121" max="15360" width="8.85546875" style="11"/>
    <col min="15361" max="15361" width="3" style="11" customWidth="1"/>
    <col min="15362" max="15362" width="4.140625" style="11" customWidth="1"/>
    <col min="15363" max="15363" width="54" style="11" customWidth="1"/>
    <col min="15364" max="15364" width="3.7109375" style="11" customWidth="1"/>
    <col min="15365" max="15365" width="90.28515625" style="11" customWidth="1"/>
    <col min="15366" max="15367" width="8.85546875" style="11"/>
    <col min="15368" max="15368" width="15.42578125" style="11" customWidth="1"/>
    <col min="15369" max="15369" width="5.140625" style="11" customWidth="1"/>
    <col min="15370" max="15371" width="8.85546875" style="11"/>
    <col min="15372" max="15372" width="3" style="11" customWidth="1"/>
    <col min="15373" max="15375" width="8.85546875" style="11"/>
    <col min="15376" max="15376" width="7" style="11" customWidth="1"/>
    <col min="15377" max="15616" width="8.85546875" style="11"/>
    <col min="15617" max="15617" width="3" style="11" customWidth="1"/>
    <col min="15618" max="15618" width="4.140625" style="11" customWidth="1"/>
    <col min="15619" max="15619" width="54" style="11" customWidth="1"/>
    <col min="15620" max="15620" width="3.7109375" style="11" customWidth="1"/>
    <col min="15621" max="15621" width="90.28515625" style="11" customWidth="1"/>
    <col min="15622" max="15623" width="8.85546875" style="11"/>
    <col min="15624" max="15624" width="15.42578125" style="11" customWidth="1"/>
    <col min="15625" max="15625" width="5.140625" style="11" customWidth="1"/>
    <col min="15626" max="15627" width="8.85546875" style="11"/>
    <col min="15628" max="15628" width="3" style="11" customWidth="1"/>
    <col min="15629" max="15631" width="8.85546875" style="11"/>
    <col min="15632" max="15632" width="7" style="11" customWidth="1"/>
    <col min="15633" max="15872" width="8.85546875" style="11"/>
    <col min="15873" max="15873" width="3" style="11" customWidth="1"/>
    <col min="15874" max="15874" width="4.140625" style="11" customWidth="1"/>
    <col min="15875" max="15875" width="54" style="11" customWidth="1"/>
    <col min="15876" max="15876" width="3.7109375" style="11" customWidth="1"/>
    <col min="15877" max="15877" width="90.28515625" style="11" customWidth="1"/>
    <col min="15878" max="15879" width="8.85546875" style="11"/>
    <col min="15880" max="15880" width="15.42578125" style="11" customWidth="1"/>
    <col min="15881" max="15881" width="5.140625" style="11" customWidth="1"/>
    <col min="15882" max="15883" width="8.85546875" style="11"/>
    <col min="15884" max="15884" width="3" style="11" customWidth="1"/>
    <col min="15885" max="15887" width="8.85546875" style="11"/>
    <col min="15888" max="15888" width="7" style="11" customWidth="1"/>
    <col min="15889" max="16128" width="8.85546875" style="11"/>
    <col min="16129" max="16129" width="3" style="11" customWidth="1"/>
    <col min="16130" max="16130" width="4.140625" style="11" customWidth="1"/>
    <col min="16131" max="16131" width="54" style="11" customWidth="1"/>
    <col min="16132" max="16132" width="3.7109375" style="11" customWidth="1"/>
    <col min="16133" max="16133" width="90.28515625" style="11" customWidth="1"/>
    <col min="16134" max="16135" width="8.85546875" style="11"/>
    <col min="16136" max="16136" width="15.42578125" style="11" customWidth="1"/>
    <col min="16137" max="16137" width="5.140625" style="11" customWidth="1"/>
    <col min="16138" max="16139" width="8.85546875" style="11"/>
    <col min="16140" max="16140" width="3" style="11" customWidth="1"/>
    <col min="16141" max="16143" width="8.85546875" style="11"/>
    <col min="16144" max="16144" width="7" style="11" customWidth="1"/>
    <col min="16145" max="16384" width="8.85546875" style="1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2" customFormat="1" x14ac:dyDescent="0.25">
      <c r="E30" s="11"/>
      <c r="F30" s="11"/>
      <c r="G30" s="11"/>
      <c r="H30" s="11"/>
    </row>
    <row r="31" spans="5:8" s="12" customFormat="1" x14ac:dyDescent="0.25">
      <c r="E31" s="11"/>
      <c r="F31" s="11"/>
      <c r="G31" s="11"/>
      <c r="H31" s="11"/>
    </row>
    <row r="32" spans="5:8" s="12" customFormat="1" x14ac:dyDescent="0.25"/>
    <row r="40" spans="2:3" x14ac:dyDescent="0.25">
      <c r="B40" s="13"/>
      <c r="C40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238"/>
  <sheetViews>
    <sheetView tabSelected="1" workbookViewId="0">
      <pane xSplit="8" ySplit="3" topLeftCell="I4" activePane="bottomRight" state="frozenSplit"/>
      <selection pane="topRight" activeCell="I1" sqref="I1"/>
      <selection pane="bottomLeft" activeCell="A2" sqref="A2"/>
      <selection pane="bottomRight" activeCell="I76" sqref="I76"/>
    </sheetView>
  </sheetViews>
  <sheetFormatPr defaultRowHeight="15" x14ac:dyDescent="0.25"/>
  <cols>
    <col min="1" max="7" width="1.28515625" style="9" customWidth="1"/>
    <col min="8" max="8" width="40.5703125" style="9" customWidth="1"/>
    <col min="9" max="9" width="7.85546875" style="10" customWidth="1"/>
    <col min="10" max="10" width="1.140625" style="10" customWidth="1"/>
    <col min="11" max="11" width="7.85546875" style="10" customWidth="1"/>
    <col min="12" max="12" width="1.140625" style="10" customWidth="1"/>
    <col min="13" max="13" width="7.140625" style="10" customWidth="1"/>
    <col min="14" max="14" width="1.140625" style="10" customWidth="1"/>
    <col min="15" max="15" width="7.140625" style="10" customWidth="1"/>
    <col min="16" max="16" width="1.140625" style="10" customWidth="1"/>
    <col min="17" max="17" width="7.140625" style="10" customWidth="1"/>
    <col min="18" max="18" width="1.140625" style="10" customWidth="1"/>
    <col min="19" max="19" width="7.140625" style="10" customWidth="1"/>
    <col min="20" max="20" width="1.140625" style="10" customWidth="1"/>
    <col min="21" max="21" width="7.140625" style="10" customWidth="1"/>
    <col min="22" max="22" width="1.140625" style="10" customWidth="1"/>
    <col min="23" max="23" width="7.85546875" style="10" customWidth="1"/>
    <col min="24" max="24" width="1.140625" style="10" customWidth="1"/>
    <col min="25" max="25" width="7.140625" style="10" customWidth="1"/>
    <col min="26" max="26" width="1.140625" style="10" customWidth="1"/>
    <col min="27" max="27" width="7.85546875" style="10" customWidth="1"/>
    <col min="28" max="28" width="1.140625" style="10" customWidth="1"/>
    <col min="29" max="29" width="7.85546875" style="10" customWidth="1"/>
    <col min="30" max="30" width="1.140625" style="10" customWidth="1"/>
    <col min="31" max="31" width="7.85546875" style="10" customWidth="1"/>
    <col min="32" max="32" width="1.140625" style="10" customWidth="1"/>
    <col min="33" max="33" width="8.7109375" style="10" customWidth="1"/>
  </cols>
  <sheetData>
    <row r="1" spans="1:33" ht="18" x14ac:dyDescent="0.25">
      <c r="H1" s="24" t="s">
        <v>229</v>
      </c>
    </row>
    <row r="2" spans="1:33" ht="18" x14ac:dyDescent="0.25">
      <c r="H2" s="24" t="s">
        <v>230</v>
      </c>
    </row>
    <row r="3" spans="1:33" s="8" customFormat="1" ht="15.75" thickBot="1" x14ac:dyDescent="0.3">
      <c r="A3" s="5"/>
      <c r="B3" s="5"/>
      <c r="C3" s="5"/>
      <c r="D3" s="5"/>
      <c r="E3" s="5"/>
      <c r="F3" s="5"/>
      <c r="G3" s="5"/>
      <c r="H3" s="5"/>
      <c r="I3" s="6" t="s">
        <v>0</v>
      </c>
      <c r="J3" s="7"/>
      <c r="K3" s="6" t="s">
        <v>1</v>
      </c>
      <c r="L3" s="7"/>
      <c r="M3" s="6" t="s">
        <v>2</v>
      </c>
      <c r="N3" s="7"/>
      <c r="O3" s="6" t="s">
        <v>3</v>
      </c>
      <c r="P3" s="7"/>
      <c r="Q3" s="6" t="s">
        <v>4</v>
      </c>
      <c r="R3" s="7"/>
      <c r="S3" s="6" t="s">
        <v>5</v>
      </c>
      <c r="T3" s="7"/>
      <c r="U3" s="6" t="s">
        <v>6</v>
      </c>
      <c r="V3" s="7"/>
      <c r="W3" s="6" t="s">
        <v>7</v>
      </c>
      <c r="X3" s="7"/>
      <c r="Y3" s="6" t="s">
        <v>8</v>
      </c>
      <c r="Z3" s="7"/>
      <c r="AA3" s="6" t="s">
        <v>9</v>
      </c>
      <c r="AB3" s="7"/>
      <c r="AC3" s="6" t="s">
        <v>10</v>
      </c>
      <c r="AD3" s="7"/>
      <c r="AE3" s="6" t="s">
        <v>11</v>
      </c>
      <c r="AF3" s="7"/>
      <c r="AG3" s="6" t="s">
        <v>12</v>
      </c>
    </row>
    <row r="4" spans="1:33" ht="15.75" thickTop="1" x14ac:dyDescent="0.25">
      <c r="A4" s="1"/>
      <c r="B4" s="1" t="s">
        <v>13</v>
      </c>
      <c r="C4" s="1"/>
      <c r="D4" s="1"/>
      <c r="E4" s="1"/>
      <c r="F4" s="1"/>
      <c r="G4" s="1"/>
      <c r="H4" s="1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</row>
    <row r="5" spans="1:33" x14ac:dyDescent="0.25">
      <c r="A5" s="1"/>
      <c r="B5" s="1"/>
      <c r="C5" s="1"/>
      <c r="D5" s="1" t="s">
        <v>14</v>
      </c>
      <c r="E5" s="1"/>
      <c r="F5" s="1"/>
      <c r="G5" s="1"/>
      <c r="H5" s="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x14ac:dyDescent="0.25">
      <c r="A6" s="1"/>
      <c r="B6" s="1"/>
      <c r="C6" s="1"/>
      <c r="D6" s="1"/>
      <c r="E6" s="1" t="s">
        <v>15</v>
      </c>
      <c r="F6" s="1"/>
      <c r="G6" s="1"/>
      <c r="H6" s="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x14ac:dyDescent="0.25">
      <c r="A7" s="1"/>
      <c r="B7" s="1"/>
      <c r="C7" s="1"/>
      <c r="D7" s="1"/>
      <c r="E7" s="1"/>
      <c r="F7" s="1" t="s">
        <v>231</v>
      </c>
      <c r="G7" s="1"/>
      <c r="H7" s="1"/>
      <c r="I7" s="14">
        <v>59772</v>
      </c>
      <c r="J7" s="14"/>
      <c r="K7" s="14">
        <v>49322</v>
      </c>
      <c r="L7" s="14"/>
      <c r="M7" s="14">
        <v>86450</v>
      </c>
      <c r="N7" s="14"/>
      <c r="O7" s="14">
        <v>55521</v>
      </c>
      <c r="P7" s="14"/>
      <c r="Q7" s="14">
        <v>42671</v>
      </c>
      <c r="R7" s="14"/>
      <c r="S7" s="14">
        <v>78945</v>
      </c>
      <c r="T7" s="14"/>
      <c r="U7" s="14">
        <v>120725</v>
      </c>
      <c r="V7" s="14"/>
      <c r="W7" s="14">
        <v>47690</v>
      </c>
      <c r="X7" s="14"/>
      <c r="Y7" s="14">
        <v>72081</v>
      </c>
      <c r="Z7" s="14"/>
      <c r="AA7" s="14">
        <v>64028</v>
      </c>
      <c r="AB7" s="14"/>
      <c r="AC7" s="14">
        <v>59804</v>
      </c>
      <c r="AD7" s="14"/>
      <c r="AE7" s="14">
        <v>64865</v>
      </c>
      <c r="AF7" s="14"/>
      <c r="AG7" s="14">
        <f>ROUND(SUM(I7:AE7),5)</f>
        <v>801874</v>
      </c>
    </row>
    <row r="8" spans="1:33" x14ac:dyDescent="0.25">
      <c r="A8" s="1"/>
      <c r="B8" s="1"/>
      <c r="C8" s="1"/>
      <c r="D8" s="1"/>
      <c r="E8" s="1"/>
      <c r="F8" s="1" t="s">
        <v>232</v>
      </c>
      <c r="G8" s="1"/>
      <c r="H8" s="1"/>
      <c r="I8" s="14">
        <v>203767</v>
      </c>
      <c r="J8" s="14"/>
      <c r="K8" s="14">
        <v>202244</v>
      </c>
      <c r="L8" s="14"/>
      <c r="M8" s="14">
        <v>129060</v>
      </c>
      <c r="N8" s="14"/>
      <c r="O8" s="14">
        <v>126521.60000000001</v>
      </c>
      <c r="P8" s="14"/>
      <c r="Q8" s="14">
        <v>133477</v>
      </c>
      <c r="R8" s="14"/>
      <c r="S8" s="14">
        <v>182641</v>
      </c>
      <c r="T8" s="14"/>
      <c r="U8" s="14">
        <v>63639</v>
      </c>
      <c r="V8" s="14"/>
      <c r="W8" s="14">
        <v>127574</v>
      </c>
      <c r="X8" s="14"/>
      <c r="Y8" s="14">
        <v>147776.54999999999</v>
      </c>
      <c r="Z8" s="14"/>
      <c r="AA8" s="14">
        <v>233990</v>
      </c>
      <c r="AB8" s="14"/>
      <c r="AC8" s="14">
        <v>194675</v>
      </c>
      <c r="AD8" s="14"/>
      <c r="AE8" s="14">
        <v>207897</v>
      </c>
      <c r="AF8" s="14"/>
      <c r="AG8" s="14">
        <f>ROUND(SUM(I8:AE8),5)</f>
        <v>1953262.15</v>
      </c>
    </row>
    <row r="9" spans="1:33" ht="15.75" thickBot="1" x14ac:dyDescent="0.3">
      <c r="A9" s="1"/>
      <c r="B9" s="1"/>
      <c r="C9" s="1"/>
      <c r="D9" s="1"/>
      <c r="E9" s="1"/>
      <c r="F9" s="1" t="s">
        <v>233</v>
      </c>
      <c r="G9" s="1"/>
      <c r="H9" s="1"/>
      <c r="I9" s="15">
        <v>838221</v>
      </c>
      <c r="J9" s="14"/>
      <c r="K9" s="15">
        <v>919373.5</v>
      </c>
      <c r="L9" s="14"/>
      <c r="M9" s="15">
        <v>637684.71</v>
      </c>
      <c r="N9" s="14"/>
      <c r="O9" s="15">
        <v>664382</v>
      </c>
      <c r="P9" s="14"/>
      <c r="Q9" s="15">
        <v>638514</v>
      </c>
      <c r="R9" s="14"/>
      <c r="S9" s="15">
        <v>646927</v>
      </c>
      <c r="T9" s="14"/>
      <c r="U9" s="15">
        <v>739528</v>
      </c>
      <c r="V9" s="14"/>
      <c r="W9" s="15">
        <v>930203</v>
      </c>
      <c r="X9" s="14"/>
      <c r="Y9" s="15">
        <v>650468</v>
      </c>
      <c r="Z9" s="14"/>
      <c r="AA9" s="15">
        <v>818119</v>
      </c>
      <c r="AB9" s="14"/>
      <c r="AC9" s="15">
        <v>912994</v>
      </c>
      <c r="AD9" s="14"/>
      <c r="AE9" s="15">
        <v>861663</v>
      </c>
      <c r="AF9" s="14"/>
      <c r="AG9" s="15">
        <f>ROUND(SUM(I9:AE9),5)</f>
        <v>9258077.2100000009</v>
      </c>
    </row>
    <row r="10" spans="1:33" x14ac:dyDescent="0.25">
      <c r="A10" s="1"/>
      <c r="B10" s="1"/>
      <c r="C10" s="1"/>
      <c r="D10" s="1"/>
      <c r="E10" s="1" t="s">
        <v>16</v>
      </c>
      <c r="F10" s="1"/>
      <c r="G10" s="1"/>
      <c r="H10" s="1"/>
      <c r="I10" s="14">
        <f>ROUND(SUM(I6:I9),5)</f>
        <v>1101760</v>
      </c>
      <c r="J10" s="14"/>
      <c r="K10" s="14">
        <f>ROUND(SUM(K6:K9),5)</f>
        <v>1170939.5</v>
      </c>
      <c r="L10" s="14"/>
      <c r="M10" s="14">
        <f>ROUND(SUM(M6:M9),5)</f>
        <v>853194.71</v>
      </c>
      <c r="N10" s="14"/>
      <c r="O10" s="14">
        <f>ROUND(SUM(O6:O9),5)</f>
        <v>846424.6</v>
      </c>
      <c r="P10" s="14"/>
      <c r="Q10" s="14">
        <f>ROUND(SUM(Q6:Q9),5)</f>
        <v>814662</v>
      </c>
      <c r="R10" s="14"/>
      <c r="S10" s="14">
        <f>ROUND(SUM(S6:S9),5)</f>
        <v>908513</v>
      </c>
      <c r="T10" s="14"/>
      <c r="U10" s="14">
        <f>ROUND(SUM(U6:U9),5)</f>
        <v>923892</v>
      </c>
      <c r="V10" s="14"/>
      <c r="W10" s="14">
        <f>ROUND(SUM(W6:W9),5)</f>
        <v>1105467</v>
      </c>
      <c r="X10" s="14"/>
      <c r="Y10" s="14">
        <f>ROUND(SUM(Y6:Y9),5)</f>
        <v>870325.55</v>
      </c>
      <c r="Z10" s="14"/>
      <c r="AA10" s="14">
        <f>ROUND(SUM(AA6:AA9),5)</f>
        <v>1116137</v>
      </c>
      <c r="AB10" s="14"/>
      <c r="AC10" s="14">
        <f>ROUND(SUM(AC6:AC9),5)</f>
        <v>1167473</v>
      </c>
      <c r="AD10" s="14"/>
      <c r="AE10" s="14">
        <f>ROUND(SUM(AE6:AE9),5)</f>
        <v>1134425</v>
      </c>
      <c r="AF10" s="14"/>
      <c r="AG10" s="14">
        <f>ROUND(SUM(I10:AE10),5)</f>
        <v>12013213.359999999</v>
      </c>
    </row>
    <row r="11" spans="1:33" x14ac:dyDescent="0.25">
      <c r="A11" s="1"/>
      <c r="B11" s="1"/>
      <c r="C11" s="1"/>
      <c r="D11" s="1"/>
      <c r="E11" s="1" t="s">
        <v>17</v>
      </c>
      <c r="F11" s="1"/>
      <c r="G11" s="1"/>
      <c r="H11" s="1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.75" thickBot="1" x14ac:dyDescent="0.3">
      <c r="A12" s="1"/>
      <c r="B12" s="1"/>
      <c r="C12" s="1"/>
      <c r="D12" s="1"/>
      <c r="E12" s="1"/>
      <c r="F12" s="1" t="s">
        <v>18</v>
      </c>
      <c r="G12" s="1"/>
      <c r="H12" s="1"/>
      <c r="I12" s="14">
        <v>-255124</v>
      </c>
      <c r="J12" s="14"/>
      <c r="K12" s="14">
        <v>-282955</v>
      </c>
      <c r="L12" s="14"/>
      <c r="M12" s="14">
        <v>-190376</v>
      </c>
      <c r="N12" s="14"/>
      <c r="O12" s="14">
        <v>-187136</v>
      </c>
      <c r="P12" s="14"/>
      <c r="Q12" s="14">
        <v>-193889</v>
      </c>
      <c r="R12" s="14"/>
      <c r="S12" s="14">
        <v>-191617</v>
      </c>
      <c r="T12" s="14"/>
      <c r="U12" s="14">
        <v>-223678</v>
      </c>
      <c r="V12" s="14"/>
      <c r="W12" s="14">
        <v>-289230</v>
      </c>
      <c r="X12" s="14"/>
      <c r="Y12" s="14">
        <v>-189755</v>
      </c>
      <c r="Z12" s="14"/>
      <c r="AA12" s="14">
        <v>-266885</v>
      </c>
      <c r="AB12" s="14"/>
      <c r="AC12" s="14">
        <f>-299504-1300</f>
        <v>-300804</v>
      </c>
      <c r="AD12" s="14"/>
      <c r="AE12" s="14">
        <v>-290124</v>
      </c>
      <c r="AF12" s="14"/>
      <c r="AG12" s="14">
        <f>ROUND(SUM(I12:AE12),5)</f>
        <v>-2861573</v>
      </c>
    </row>
    <row r="13" spans="1:33" ht="15.75" thickBot="1" x14ac:dyDescent="0.3">
      <c r="A13" s="1"/>
      <c r="B13" s="1"/>
      <c r="C13" s="1"/>
      <c r="D13" s="1"/>
      <c r="E13" s="1" t="s">
        <v>19</v>
      </c>
      <c r="F13" s="1"/>
      <c r="G13" s="1"/>
      <c r="H13" s="1"/>
      <c r="I13" s="16">
        <f>ROUND(SUM(I11:I12),5)</f>
        <v>-255124</v>
      </c>
      <c r="J13" s="14"/>
      <c r="K13" s="16">
        <f>ROUND(SUM(K11:K12),5)</f>
        <v>-282955</v>
      </c>
      <c r="L13" s="14"/>
      <c r="M13" s="16">
        <f>ROUND(SUM(M11:M12),5)</f>
        <v>-190376</v>
      </c>
      <c r="N13" s="14"/>
      <c r="O13" s="16">
        <f>ROUND(SUM(O11:O12),5)</f>
        <v>-187136</v>
      </c>
      <c r="P13" s="14"/>
      <c r="Q13" s="16">
        <f>ROUND(SUM(Q11:Q12),5)</f>
        <v>-193889</v>
      </c>
      <c r="R13" s="14"/>
      <c r="S13" s="16">
        <f>ROUND(SUM(S11:S12),5)</f>
        <v>-191617</v>
      </c>
      <c r="T13" s="14"/>
      <c r="U13" s="16">
        <f>ROUND(SUM(U11:U12),5)</f>
        <v>-223678</v>
      </c>
      <c r="V13" s="14"/>
      <c r="W13" s="16">
        <f>ROUND(SUM(W11:W12),5)</f>
        <v>-289230</v>
      </c>
      <c r="X13" s="14"/>
      <c r="Y13" s="16">
        <f>ROUND(SUM(Y11:Y12),5)</f>
        <v>-189755</v>
      </c>
      <c r="Z13" s="14"/>
      <c r="AA13" s="16">
        <f>ROUND(SUM(AA11:AA12),5)</f>
        <v>-266885</v>
      </c>
      <c r="AB13" s="14"/>
      <c r="AC13" s="16">
        <f>ROUND(SUM(AC11:AC12),5)</f>
        <v>-300804</v>
      </c>
      <c r="AD13" s="14"/>
      <c r="AE13" s="16">
        <f>ROUND(SUM(AE11:AE12),5)</f>
        <v>-290124</v>
      </c>
      <c r="AF13" s="14"/>
      <c r="AG13" s="16">
        <f>ROUND(SUM(I13:AE13),5)</f>
        <v>-2861573</v>
      </c>
    </row>
    <row r="14" spans="1:33" x14ac:dyDescent="0.25">
      <c r="A14" s="1"/>
      <c r="B14" s="1"/>
      <c r="C14" s="1"/>
      <c r="D14" s="1" t="s">
        <v>20</v>
      </c>
      <c r="E14" s="1"/>
      <c r="F14" s="1"/>
      <c r="G14" s="1"/>
      <c r="H14" s="1"/>
      <c r="I14" s="14">
        <f>ROUND(I5+I10+I13,5)</f>
        <v>846636</v>
      </c>
      <c r="J14" s="14"/>
      <c r="K14" s="14">
        <f>ROUND(K5+K10+K13,5)</f>
        <v>887984.5</v>
      </c>
      <c r="L14" s="14"/>
      <c r="M14" s="14">
        <f>ROUND(M5+M10+M13,5)</f>
        <v>662818.71</v>
      </c>
      <c r="N14" s="14"/>
      <c r="O14" s="14">
        <f>ROUND(O5+O10+O13,5)</f>
        <v>659288.6</v>
      </c>
      <c r="P14" s="14"/>
      <c r="Q14" s="14">
        <f>ROUND(Q5+Q10+Q13,5)</f>
        <v>620773</v>
      </c>
      <c r="R14" s="14"/>
      <c r="S14" s="14">
        <f>ROUND(S5+S10+S13,5)</f>
        <v>716896</v>
      </c>
      <c r="T14" s="14"/>
      <c r="U14" s="14">
        <f>ROUND(U5+U10+U13,5)</f>
        <v>700214</v>
      </c>
      <c r="V14" s="14"/>
      <c r="W14" s="14">
        <f>ROUND(W5+W10+W13,5)</f>
        <v>816237</v>
      </c>
      <c r="X14" s="14"/>
      <c r="Y14" s="14">
        <f>ROUND(Y5+Y10+Y13,5)</f>
        <v>680570.55</v>
      </c>
      <c r="Z14" s="14"/>
      <c r="AA14" s="14">
        <f>ROUND(AA5+AA10+AA13,5)</f>
        <v>849252</v>
      </c>
      <c r="AB14" s="14"/>
      <c r="AC14" s="14">
        <f>ROUND(AC5+AC10+AC13,5)</f>
        <v>866669</v>
      </c>
      <c r="AD14" s="14"/>
      <c r="AE14" s="14">
        <f>ROUND(AE5+AE10+AE13,5)</f>
        <v>844301</v>
      </c>
      <c r="AF14" s="14"/>
      <c r="AG14" s="14">
        <f>ROUND(SUM(I14:AE14),5)</f>
        <v>9151640.3599999994</v>
      </c>
    </row>
    <row r="15" spans="1:33" x14ac:dyDescent="0.25">
      <c r="A15" s="1"/>
      <c r="B15" s="1"/>
      <c r="C15" s="1"/>
      <c r="D15" s="1" t="s">
        <v>21</v>
      </c>
      <c r="E15" s="1"/>
      <c r="F15" s="1"/>
      <c r="G15" s="1"/>
      <c r="H15" s="1"/>
      <c r="I15" s="22">
        <f>I13/I10</f>
        <v>-0.23156041243101946</v>
      </c>
      <c r="J15" s="22" t="e">
        <f t="shared" ref="J15:AG15" si="0">J13/J10</f>
        <v>#DIV/0!</v>
      </c>
      <c r="K15" s="22">
        <f t="shared" si="0"/>
        <v>-0.24164783919237501</v>
      </c>
      <c r="L15" s="22" t="e">
        <f t="shared" si="0"/>
        <v>#DIV/0!</v>
      </c>
      <c r="M15" s="22">
        <f t="shared" si="0"/>
        <v>-0.22313312280147635</v>
      </c>
      <c r="N15" s="22" t="e">
        <f t="shared" si="0"/>
        <v>#DIV/0!</v>
      </c>
      <c r="O15" s="22">
        <f t="shared" si="0"/>
        <v>-0.22108998249814574</v>
      </c>
      <c r="P15" s="22" t="e">
        <f t="shared" si="0"/>
        <v>#DIV/0!</v>
      </c>
      <c r="Q15" s="22">
        <f t="shared" si="0"/>
        <v>-0.23799931750836542</v>
      </c>
      <c r="R15" s="22" t="e">
        <f t="shared" si="0"/>
        <v>#DIV/0!</v>
      </c>
      <c r="S15" s="22">
        <f t="shared" si="0"/>
        <v>-0.21091277725249941</v>
      </c>
      <c r="T15" s="22" t="e">
        <f t="shared" si="0"/>
        <v>#DIV/0!</v>
      </c>
      <c r="U15" s="22">
        <f t="shared" si="0"/>
        <v>-0.2421040554523689</v>
      </c>
      <c r="V15" s="22" t="e">
        <f t="shared" si="0"/>
        <v>#DIV/0!</v>
      </c>
      <c r="W15" s="22">
        <f t="shared" si="0"/>
        <v>-0.26163603255456741</v>
      </c>
      <c r="X15" s="22" t="e">
        <f t="shared" si="0"/>
        <v>#DIV/0!</v>
      </c>
      <c r="Y15" s="22">
        <f t="shared" si="0"/>
        <v>-0.21802761047288569</v>
      </c>
      <c r="Z15" s="22" t="e">
        <f t="shared" si="0"/>
        <v>#DIV/0!</v>
      </c>
      <c r="AA15" s="22">
        <f t="shared" si="0"/>
        <v>-0.23911491152071834</v>
      </c>
      <c r="AB15" s="22" t="e">
        <f t="shared" si="0"/>
        <v>#DIV/0!</v>
      </c>
      <c r="AC15" s="22">
        <f t="shared" si="0"/>
        <v>-0.25765392433058409</v>
      </c>
      <c r="AD15" s="22" t="e">
        <f t="shared" si="0"/>
        <v>#DIV/0!</v>
      </c>
      <c r="AE15" s="22">
        <f t="shared" si="0"/>
        <v>-0.25574542168940212</v>
      </c>
      <c r="AF15" s="22" t="e">
        <f t="shared" si="0"/>
        <v>#DIV/0!</v>
      </c>
      <c r="AG15" s="22">
        <f t="shared" si="0"/>
        <v>-0.23820212912625738</v>
      </c>
    </row>
    <row r="16" spans="1:33" x14ac:dyDescent="0.25">
      <c r="A16" s="1"/>
      <c r="B16" s="1"/>
      <c r="C16" s="1"/>
      <c r="D16" s="1"/>
      <c r="E16" s="1" t="s">
        <v>22</v>
      </c>
      <c r="F16" s="1"/>
      <c r="G16" s="1"/>
      <c r="H16" s="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x14ac:dyDescent="0.25">
      <c r="A17" s="1"/>
      <c r="B17" s="1"/>
      <c r="C17" s="1"/>
      <c r="D17" s="1"/>
      <c r="E17" s="1"/>
      <c r="F17" s="1" t="s">
        <v>234</v>
      </c>
      <c r="G17" s="1"/>
      <c r="H17" s="1"/>
      <c r="I17" s="14">
        <v>22864.73</v>
      </c>
      <c r="J17" s="14"/>
      <c r="K17" s="14">
        <v>18081.62</v>
      </c>
      <c r="L17" s="14"/>
      <c r="M17" s="14">
        <v>29511.23</v>
      </c>
      <c r="N17" s="14"/>
      <c r="O17" s="14">
        <v>17188.68</v>
      </c>
      <c r="P17" s="14"/>
      <c r="Q17" s="14">
        <v>12432.32</v>
      </c>
      <c r="R17" s="14"/>
      <c r="S17" s="14">
        <v>24396.53</v>
      </c>
      <c r="T17" s="14"/>
      <c r="U17" s="14">
        <v>36960.86</v>
      </c>
      <c r="V17" s="14"/>
      <c r="W17" s="14">
        <v>15189.83</v>
      </c>
      <c r="X17" s="14"/>
      <c r="Y17" s="14">
        <v>20302.53</v>
      </c>
      <c r="Z17" s="14"/>
      <c r="AA17" s="14">
        <v>21627.74</v>
      </c>
      <c r="AB17" s="14"/>
      <c r="AC17" s="14">
        <v>16450</v>
      </c>
      <c r="AD17" s="14"/>
      <c r="AE17" s="14">
        <v>17325.189999999999</v>
      </c>
      <c r="AF17" s="14"/>
      <c r="AG17" s="14">
        <f t="shared" ref="AG17:AG28" si="1">ROUND(SUM(I17:AE17),5)</f>
        <v>252331.26</v>
      </c>
    </row>
    <row r="18" spans="1:33" x14ac:dyDescent="0.25">
      <c r="A18" s="1"/>
      <c r="B18" s="1"/>
      <c r="C18" s="1"/>
      <c r="D18" s="1"/>
      <c r="E18" s="1"/>
      <c r="F18" s="1"/>
      <c r="G18" s="1"/>
      <c r="H18" s="1" t="s">
        <v>244</v>
      </c>
      <c r="I18" s="23">
        <f>I17/I7</f>
        <v>0.3825324566686743</v>
      </c>
      <c r="J18" s="23" t="e">
        <f t="shared" ref="J18:AG18" si="2">J17/J7</f>
        <v>#DIV/0!</v>
      </c>
      <c r="K18" s="23">
        <f t="shared" si="2"/>
        <v>0.36660354405741857</v>
      </c>
      <c r="L18" s="23" t="e">
        <f t="shared" si="2"/>
        <v>#DIV/0!</v>
      </c>
      <c r="M18" s="23">
        <f t="shared" si="2"/>
        <v>0.34136761133603238</v>
      </c>
      <c r="N18" s="23" t="e">
        <f t="shared" si="2"/>
        <v>#DIV/0!</v>
      </c>
      <c r="O18" s="23">
        <f t="shared" si="2"/>
        <v>0.30958880423623492</v>
      </c>
      <c r="P18" s="23" t="e">
        <f t="shared" si="2"/>
        <v>#DIV/0!</v>
      </c>
      <c r="Q18" s="23">
        <f t="shared" si="2"/>
        <v>0.29135290947013193</v>
      </c>
      <c r="R18" s="23" t="e">
        <f t="shared" si="2"/>
        <v>#DIV/0!</v>
      </c>
      <c r="S18" s="23">
        <f t="shared" si="2"/>
        <v>0.30903198429286211</v>
      </c>
      <c r="T18" s="23" t="e">
        <f t="shared" si="2"/>
        <v>#DIV/0!</v>
      </c>
      <c r="U18" s="23">
        <f t="shared" si="2"/>
        <v>0.30615746531372956</v>
      </c>
      <c r="V18" s="23" t="e">
        <f t="shared" si="2"/>
        <v>#DIV/0!</v>
      </c>
      <c r="W18" s="23">
        <f t="shared" si="2"/>
        <v>0.3185118473474523</v>
      </c>
      <c r="X18" s="23" t="e">
        <f t="shared" si="2"/>
        <v>#DIV/0!</v>
      </c>
      <c r="Y18" s="23">
        <f t="shared" si="2"/>
        <v>0.28166271278145416</v>
      </c>
      <c r="Z18" s="23" t="e">
        <f t="shared" si="2"/>
        <v>#DIV/0!</v>
      </c>
      <c r="AA18" s="23">
        <f t="shared" si="2"/>
        <v>0.33778565627537954</v>
      </c>
      <c r="AB18" s="23" t="e">
        <f t="shared" si="2"/>
        <v>#DIV/0!</v>
      </c>
      <c r="AC18" s="23">
        <f t="shared" si="2"/>
        <v>0.27506521302922882</v>
      </c>
      <c r="AD18" s="23" t="e">
        <f t="shared" si="2"/>
        <v>#DIV/0!</v>
      </c>
      <c r="AE18" s="23">
        <f t="shared" si="2"/>
        <v>0.26709612271641098</v>
      </c>
      <c r="AF18" s="23" t="e">
        <f t="shared" si="2"/>
        <v>#DIV/0!</v>
      </c>
      <c r="AG18" s="23">
        <f t="shared" si="2"/>
        <v>0.31467694425807546</v>
      </c>
    </row>
    <row r="19" spans="1:33" x14ac:dyDescent="0.25">
      <c r="A19" s="1"/>
      <c r="B19" s="1"/>
      <c r="C19" s="1"/>
      <c r="D19" s="1"/>
      <c r="E19" s="1"/>
      <c r="F19" s="1" t="s">
        <v>235</v>
      </c>
      <c r="G19" s="1"/>
      <c r="H19" s="1"/>
      <c r="I19" s="14">
        <v>63092.54</v>
      </c>
      <c r="J19" s="14"/>
      <c r="K19" s="14">
        <v>66244.87</v>
      </c>
      <c r="L19" s="14"/>
      <c r="M19" s="14">
        <v>45782.05</v>
      </c>
      <c r="N19" s="14"/>
      <c r="O19" s="14">
        <v>40724.31</v>
      </c>
      <c r="P19" s="14"/>
      <c r="Q19" s="14">
        <v>43433.1</v>
      </c>
      <c r="R19" s="14"/>
      <c r="S19" s="14">
        <v>58517.760000000002</v>
      </c>
      <c r="T19" s="14"/>
      <c r="U19" s="14">
        <v>20094.310000000001</v>
      </c>
      <c r="V19" s="14"/>
      <c r="W19" s="14">
        <v>40462.129999999997</v>
      </c>
      <c r="X19" s="14"/>
      <c r="Y19" s="14">
        <v>47965.55</v>
      </c>
      <c r="Z19" s="14"/>
      <c r="AA19" s="14">
        <v>70781.67</v>
      </c>
      <c r="AB19" s="14"/>
      <c r="AC19" s="14">
        <v>63022.400000000001</v>
      </c>
      <c r="AD19" s="14"/>
      <c r="AE19" s="14">
        <v>65063.94</v>
      </c>
      <c r="AF19" s="14"/>
      <c r="AG19" s="14">
        <f t="shared" si="1"/>
        <v>625184.63</v>
      </c>
    </row>
    <row r="20" spans="1:33" x14ac:dyDescent="0.25">
      <c r="A20" s="1"/>
      <c r="B20" s="1"/>
      <c r="C20" s="1"/>
      <c r="D20" s="1"/>
      <c r="E20" s="1"/>
      <c r="F20" s="1"/>
      <c r="G20" s="1"/>
      <c r="H20" s="1" t="s">
        <v>244</v>
      </c>
      <c r="I20" s="23">
        <f>I19/I8</f>
        <v>0.30963080381023422</v>
      </c>
      <c r="J20" s="23" t="e">
        <f t="shared" ref="J20:AG20" si="3">J19/J8</f>
        <v>#DIV/0!</v>
      </c>
      <c r="K20" s="23">
        <f t="shared" si="3"/>
        <v>0.32754924744368186</v>
      </c>
      <c r="L20" s="23" t="e">
        <f t="shared" si="3"/>
        <v>#DIV/0!</v>
      </c>
      <c r="M20" s="23">
        <f t="shared" si="3"/>
        <v>0.35473461955679531</v>
      </c>
      <c r="N20" s="23" t="e">
        <f t="shared" si="3"/>
        <v>#DIV/0!</v>
      </c>
      <c r="O20" s="23">
        <f t="shared" si="3"/>
        <v>0.32187634364408918</v>
      </c>
      <c r="P20" s="23" t="e">
        <f t="shared" si="3"/>
        <v>#DIV/0!</v>
      </c>
      <c r="Q20" s="23">
        <f t="shared" si="3"/>
        <v>0.32539763404931188</v>
      </c>
      <c r="R20" s="23" t="e">
        <f t="shared" si="3"/>
        <v>#DIV/0!</v>
      </c>
      <c r="S20" s="23">
        <f t="shared" si="3"/>
        <v>0.32039772011760775</v>
      </c>
      <c r="T20" s="23" t="e">
        <f t="shared" si="3"/>
        <v>#DIV/0!</v>
      </c>
      <c r="U20" s="23">
        <f t="shared" si="3"/>
        <v>0.31575464730746872</v>
      </c>
      <c r="V20" s="23" t="e">
        <f t="shared" si="3"/>
        <v>#DIV/0!</v>
      </c>
      <c r="W20" s="23">
        <f t="shared" si="3"/>
        <v>0.31716595858090202</v>
      </c>
      <c r="X20" s="23" t="e">
        <f t="shared" si="3"/>
        <v>#DIV/0!</v>
      </c>
      <c r="Y20" s="23">
        <f t="shared" si="3"/>
        <v>0.32458160648627948</v>
      </c>
      <c r="Z20" s="23" t="e">
        <f t="shared" si="3"/>
        <v>#DIV/0!</v>
      </c>
      <c r="AA20" s="23">
        <f t="shared" si="3"/>
        <v>0.30249869652549255</v>
      </c>
      <c r="AB20" s="23" t="e">
        <f t="shared" si="3"/>
        <v>#DIV/0!</v>
      </c>
      <c r="AC20" s="23">
        <f t="shared" si="3"/>
        <v>0.32373134711698986</v>
      </c>
      <c r="AD20" s="23" t="e">
        <f t="shared" si="3"/>
        <v>#DIV/0!</v>
      </c>
      <c r="AE20" s="23">
        <f t="shared" si="3"/>
        <v>0.31296238040952973</v>
      </c>
      <c r="AF20" s="23" t="e">
        <f t="shared" si="3"/>
        <v>#DIV/0!</v>
      </c>
      <c r="AG20" s="23">
        <f t="shared" si="3"/>
        <v>0.32007205484425122</v>
      </c>
    </row>
    <row r="21" spans="1:33" x14ac:dyDescent="0.25">
      <c r="A21" s="1"/>
      <c r="B21" s="1"/>
      <c r="C21" s="1"/>
      <c r="D21" s="1"/>
      <c r="E21" s="1"/>
      <c r="F21" s="1" t="s">
        <v>236</v>
      </c>
      <c r="G21" s="1"/>
      <c r="H21" s="1"/>
      <c r="I21" s="14">
        <v>210987.18</v>
      </c>
      <c r="J21" s="14"/>
      <c r="K21" s="14">
        <v>229863.1</v>
      </c>
      <c r="L21" s="14"/>
      <c r="M21" s="14">
        <v>154223.76999999999</v>
      </c>
      <c r="N21" s="14"/>
      <c r="O21" s="14">
        <v>163976.79</v>
      </c>
      <c r="P21" s="14"/>
      <c r="Q21" s="14">
        <v>157587.94</v>
      </c>
      <c r="R21" s="14"/>
      <c r="S21" s="14">
        <v>152447.56</v>
      </c>
      <c r="T21" s="14"/>
      <c r="U21" s="14">
        <v>209557.73</v>
      </c>
      <c r="V21" s="14"/>
      <c r="W21" s="14">
        <v>230587.76</v>
      </c>
      <c r="X21" s="14"/>
      <c r="Y21" s="14">
        <v>161743.07999999999</v>
      </c>
      <c r="Z21" s="14"/>
      <c r="AA21" s="14">
        <v>190702.35</v>
      </c>
      <c r="AB21" s="14"/>
      <c r="AC21" s="14">
        <v>202211.03</v>
      </c>
      <c r="AD21" s="14"/>
      <c r="AE21" s="14">
        <v>180601.24</v>
      </c>
      <c r="AF21" s="14"/>
      <c r="AG21" s="14">
        <f t="shared" si="1"/>
        <v>2244489.5299999998</v>
      </c>
    </row>
    <row r="22" spans="1:33" x14ac:dyDescent="0.25">
      <c r="A22" s="1"/>
      <c r="B22" s="1"/>
      <c r="C22" s="1"/>
      <c r="D22" s="1"/>
      <c r="E22" s="1"/>
      <c r="F22" s="1"/>
      <c r="G22" s="1"/>
      <c r="H22" s="1" t="s">
        <v>244</v>
      </c>
      <c r="I22" s="23">
        <f>I21/I9</f>
        <v>0.25170829649937188</v>
      </c>
      <c r="J22" s="23" t="e">
        <f t="shared" ref="J22:AG22" si="4">J21/J9</f>
        <v>#DIV/0!</v>
      </c>
      <c r="K22" s="23">
        <f t="shared" si="4"/>
        <v>0.25002145482766253</v>
      </c>
      <c r="L22" s="23" t="e">
        <f t="shared" si="4"/>
        <v>#DIV/0!</v>
      </c>
      <c r="M22" s="23">
        <f t="shared" si="4"/>
        <v>0.24184956543806735</v>
      </c>
      <c r="N22" s="23" t="e">
        <f t="shared" si="4"/>
        <v>#DIV/0!</v>
      </c>
      <c r="O22" s="23">
        <f t="shared" si="4"/>
        <v>0.24681100631865405</v>
      </c>
      <c r="P22" s="23" t="e">
        <f t="shared" si="4"/>
        <v>#DIV/0!</v>
      </c>
      <c r="Q22" s="23">
        <f t="shared" si="4"/>
        <v>0.24680420476293394</v>
      </c>
      <c r="R22" s="23" t="e">
        <f t="shared" si="4"/>
        <v>#DIV/0!</v>
      </c>
      <c r="S22" s="23">
        <f t="shared" si="4"/>
        <v>0.23564878262926112</v>
      </c>
      <c r="T22" s="23" t="e">
        <f t="shared" si="4"/>
        <v>#DIV/0!</v>
      </c>
      <c r="U22" s="23">
        <f t="shared" si="4"/>
        <v>0.28336686372929765</v>
      </c>
      <c r="V22" s="23" t="e">
        <f t="shared" si="4"/>
        <v>#DIV/0!</v>
      </c>
      <c r="W22" s="23">
        <f t="shared" si="4"/>
        <v>0.24788971869581156</v>
      </c>
      <c r="X22" s="23" t="e">
        <f t="shared" si="4"/>
        <v>#DIV/0!</v>
      </c>
      <c r="Y22" s="23">
        <f t="shared" si="4"/>
        <v>0.24865647503028587</v>
      </c>
      <c r="Z22" s="23" t="e">
        <f t="shared" si="4"/>
        <v>#DIV/0!</v>
      </c>
      <c r="AA22" s="23">
        <f t="shared" si="4"/>
        <v>0.23309854678842565</v>
      </c>
      <c r="AB22" s="23" t="e">
        <f t="shared" si="4"/>
        <v>#DIV/0!</v>
      </c>
      <c r="AC22" s="23">
        <f t="shared" si="4"/>
        <v>0.22148122550641078</v>
      </c>
      <c r="AD22" s="23" t="e">
        <f t="shared" si="4"/>
        <v>#DIV/0!</v>
      </c>
      <c r="AE22" s="23">
        <f t="shared" si="4"/>
        <v>0.20959614141491509</v>
      </c>
      <c r="AF22" s="23" t="e">
        <f t="shared" si="4"/>
        <v>#DIV/0!</v>
      </c>
      <c r="AG22" s="23">
        <f t="shared" si="4"/>
        <v>0.24243581891665814</v>
      </c>
    </row>
    <row r="23" spans="1:33" x14ac:dyDescent="0.25">
      <c r="A23" s="1"/>
      <c r="B23" s="1"/>
      <c r="C23" s="1"/>
      <c r="D23" s="1"/>
      <c r="E23" s="1"/>
      <c r="F23" s="1" t="s">
        <v>23</v>
      </c>
      <c r="G23" s="1"/>
      <c r="H23" s="1"/>
      <c r="I23" s="14">
        <v>27520.31</v>
      </c>
      <c r="J23" s="14"/>
      <c r="K23" s="14">
        <v>17176.52</v>
      </c>
      <c r="L23" s="14"/>
      <c r="M23" s="14">
        <v>20319.86</v>
      </c>
      <c r="N23" s="14"/>
      <c r="O23" s="14">
        <v>30745.22</v>
      </c>
      <c r="P23" s="14"/>
      <c r="Q23" s="14">
        <v>19404.78</v>
      </c>
      <c r="R23" s="14"/>
      <c r="S23" s="14">
        <v>22102.21</v>
      </c>
      <c r="T23" s="14"/>
      <c r="U23" s="14">
        <v>30007.1</v>
      </c>
      <c r="V23" s="14"/>
      <c r="W23" s="14">
        <v>31957.45</v>
      </c>
      <c r="X23" s="14"/>
      <c r="Y23" s="14">
        <v>16257.94</v>
      </c>
      <c r="Z23" s="14"/>
      <c r="AA23" s="14">
        <v>19883.59</v>
      </c>
      <c r="AB23" s="14"/>
      <c r="AC23" s="14">
        <v>22018.67</v>
      </c>
      <c r="AD23" s="14"/>
      <c r="AE23" s="14">
        <v>24931.06</v>
      </c>
      <c r="AF23" s="14"/>
      <c r="AG23" s="14">
        <f t="shared" si="1"/>
        <v>282324.71000000002</v>
      </c>
    </row>
    <row r="24" spans="1:33" x14ac:dyDescent="0.25">
      <c r="A24" s="1"/>
      <c r="B24" s="1"/>
      <c r="C24" s="1"/>
      <c r="D24" s="1"/>
      <c r="E24" s="1"/>
      <c r="F24" s="1"/>
      <c r="G24" s="1"/>
      <c r="H24" s="1" t="s">
        <v>244</v>
      </c>
      <c r="I24" s="23">
        <f>I23/I10</f>
        <v>2.4978498039500436E-2</v>
      </c>
      <c r="J24" s="23" t="e">
        <f t="shared" ref="J24:AG24" si="5">J23/J10</f>
        <v>#DIV/0!</v>
      </c>
      <c r="K24" s="23">
        <f t="shared" si="5"/>
        <v>1.4669007237350862E-2</v>
      </c>
      <c r="L24" s="23" t="e">
        <f t="shared" si="5"/>
        <v>#DIV/0!</v>
      </c>
      <c r="M24" s="23">
        <f t="shared" si="5"/>
        <v>2.381620486137332E-2</v>
      </c>
      <c r="N24" s="23" t="e">
        <f t="shared" si="5"/>
        <v>#DIV/0!</v>
      </c>
      <c r="O24" s="23">
        <f t="shared" si="5"/>
        <v>3.6323637096558871E-2</v>
      </c>
      <c r="P24" s="23" t="e">
        <f t="shared" si="5"/>
        <v>#DIV/0!</v>
      </c>
      <c r="Q24" s="23">
        <f t="shared" si="5"/>
        <v>2.3819424497521668E-2</v>
      </c>
      <c r="R24" s="23" t="e">
        <f t="shared" si="5"/>
        <v>#DIV/0!</v>
      </c>
      <c r="S24" s="23">
        <f t="shared" si="5"/>
        <v>2.4327896243642084E-2</v>
      </c>
      <c r="T24" s="23" t="e">
        <f t="shared" si="5"/>
        <v>#DIV/0!</v>
      </c>
      <c r="U24" s="23">
        <f t="shared" si="5"/>
        <v>3.2479012698453928E-2</v>
      </c>
      <c r="V24" s="23" t="e">
        <f t="shared" si="5"/>
        <v>#DIV/0!</v>
      </c>
      <c r="W24" s="23">
        <f t="shared" si="5"/>
        <v>2.8908551770428247E-2</v>
      </c>
      <c r="X24" s="23" t="e">
        <f t="shared" si="5"/>
        <v>#DIV/0!</v>
      </c>
      <c r="Y24" s="23">
        <f t="shared" si="5"/>
        <v>1.868029727496797E-2</v>
      </c>
      <c r="Z24" s="23" t="e">
        <f t="shared" si="5"/>
        <v>#DIV/0!</v>
      </c>
      <c r="AA24" s="23">
        <f t="shared" si="5"/>
        <v>1.7814649993683571E-2</v>
      </c>
      <c r="AB24" s="23" t="e">
        <f t="shared" si="5"/>
        <v>#DIV/0!</v>
      </c>
      <c r="AC24" s="23">
        <f t="shared" si="5"/>
        <v>1.8860110683501886E-2</v>
      </c>
      <c r="AD24" s="23" t="e">
        <f t="shared" si="5"/>
        <v>#DIV/0!</v>
      </c>
      <c r="AE24" s="23">
        <f t="shared" si="5"/>
        <v>2.1976825263900216E-2</v>
      </c>
      <c r="AF24" s="23" t="e">
        <f t="shared" si="5"/>
        <v>#DIV/0!</v>
      </c>
      <c r="AG24" s="23">
        <f t="shared" si="5"/>
        <v>2.3501181702145348E-2</v>
      </c>
    </row>
    <row r="25" spans="1:33" x14ac:dyDescent="0.25">
      <c r="A25" s="1"/>
      <c r="B25" s="1"/>
      <c r="C25" s="1"/>
      <c r="D25" s="1"/>
      <c r="E25" s="1"/>
      <c r="F25" s="1" t="s">
        <v>24</v>
      </c>
      <c r="G25" s="1"/>
      <c r="H25" s="1"/>
      <c r="I25" s="14">
        <v>-5694.65</v>
      </c>
      <c r="J25" s="14"/>
      <c r="K25" s="14">
        <v>-3860.77</v>
      </c>
      <c r="L25" s="14"/>
      <c r="M25" s="14">
        <v>-3648.06</v>
      </c>
      <c r="N25" s="14"/>
      <c r="O25" s="14">
        <v>-4526.8500000000004</v>
      </c>
      <c r="P25" s="14"/>
      <c r="Q25" s="14">
        <v>-4312.2700000000004</v>
      </c>
      <c r="R25" s="14"/>
      <c r="S25" s="14">
        <v>-2552.98</v>
      </c>
      <c r="T25" s="14"/>
      <c r="U25" s="14">
        <v>-6838.78</v>
      </c>
      <c r="V25" s="14"/>
      <c r="W25" s="14">
        <v>-5003.2</v>
      </c>
      <c r="X25" s="14"/>
      <c r="Y25" s="14">
        <v>-4515.33</v>
      </c>
      <c r="Z25" s="14"/>
      <c r="AA25" s="14">
        <v>-5611.73</v>
      </c>
      <c r="AB25" s="14"/>
      <c r="AC25" s="14">
        <v>-4553.41</v>
      </c>
      <c r="AD25" s="14"/>
      <c r="AE25" s="14">
        <v>-5161.79</v>
      </c>
      <c r="AF25" s="14"/>
      <c r="AG25" s="14">
        <f t="shared" si="1"/>
        <v>-56279.82</v>
      </c>
    </row>
    <row r="26" spans="1:33" x14ac:dyDescent="0.25">
      <c r="A26" s="1"/>
      <c r="B26" s="1"/>
      <c r="C26" s="1"/>
      <c r="D26" s="1"/>
      <c r="E26" s="1"/>
      <c r="F26" s="1" t="s">
        <v>25</v>
      </c>
      <c r="G26" s="1"/>
      <c r="H26" s="1"/>
      <c r="I26" s="14">
        <v>-2789</v>
      </c>
      <c r="J26" s="14"/>
      <c r="K26" s="14">
        <v>-2761</v>
      </c>
      <c r="L26" s="14"/>
      <c r="M26" s="14">
        <v>-1576.52</v>
      </c>
      <c r="N26" s="14"/>
      <c r="O26" s="14">
        <v>-864.52</v>
      </c>
      <c r="P26" s="14"/>
      <c r="Q26" s="14">
        <v>-1377</v>
      </c>
      <c r="R26" s="14"/>
      <c r="S26" s="14">
        <v>-2653</v>
      </c>
      <c r="T26" s="14"/>
      <c r="U26" s="14">
        <v>-283</v>
      </c>
      <c r="V26" s="14"/>
      <c r="W26" s="14">
        <v>-2559</v>
      </c>
      <c r="X26" s="14"/>
      <c r="Y26" s="14">
        <v>-3002.18</v>
      </c>
      <c r="Z26" s="14"/>
      <c r="AA26" s="14">
        <v>-2394</v>
      </c>
      <c r="AB26" s="14"/>
      <c r="AC26" s="14">
        <v>-764.21</v>
      </c>
      <c r="AD26" s="14"/>
      <c r="AE26" s="14">
        <v>-1794.98</v>
      </c>
      <c r="AF26" s="14"/>
      <c r="AG26" s="14">
        <f t="shared" si="1"/>
        <v>-22818.41</v>
      </c>
    </row>
    <row r="27" spans="1:33" ht="15.75" thickBot="1" x14ac:dyDescent="0.3">
      <c r="A27" s="1"/>
      <c r="B27" s="1"/>
      <c r="C27" s="1"/>
      <c r="D27" s="1"/>
      <c r="E27" s="1"/>
      <c r="F27" s="1" t="s">
        <v>26</v>
      </c>
      <c r="G27" s="1"/>
      <c r="H27" s="1"/>
      <c r="I27" s="15">
        <v>0</v>
      </c>
      <c r="J27" s="14"/>
      <c r="K27" s="15">
        <v>0</v>
      </c>
      <c r="L27" s="14"/>
      <c r="M27" s="15">
        <v>0</v>
      </c>
      <c r="N27" s="14"/>
      <c r="O27" s="15">
        <v>0</v>
      </c>
      <c r="P27" s="14"/>
      <c r="Q27" s="15">
        <v>0</v>
      </c>
      <c r="R27" s="14"/>
      <c r="S27" s="15">
        <v>0</v>
      </c>
      <c r="T27" s="14"/>
      <c r="U27" s="15">
        <v>0</v>
      </c>
      <c r="V27" s="14"/>
      <c r="W27" s="15">
        <v>0</v>
      </c>
      <c r="X27" s="14"/>
      <c r="Y27" s="15">
        <v>0</v>
      </c>
      <c r="Z27" s="14"/>
      <c r="AA27" s="15">
        <v>0</v>
      </c>
      <c r="AB27" s="14"/>
      <c r="AC27" s="15">
        <v>0</v>
      </c>
      <c r="AD27" s="14"/>
      <c r="AE27" s="15">
        <v>0</v>
      </c>
      <c r="AF27" s="14"/>
      <c r="AG27" s="15">
        <f t="shared" si="1"/>
        <v>0</v>
      </c>
    </row>
    <row r="28" spans="1:33" x14ac:dyDescent="0.25">
      <c r="A28" s="1"/>
      <c r="B28" s="1"/>
      <c r="C28" s="1"/>
      <c r="D28" s="1"/>
      <c r="E28" s="1" t="s">
        <v>27</v>
      </c>
      <c r="F28" s="1"/>
      <c r="G28" s="1"/>
      <c r="H28" s="1"/>
      <c r="I28" s="14">
        <f>ROUND(SUM(I16:I27),5)</f>
        <v>315982.07884999999</v>
      </c>
      <c r="J28" s="14"/>
      <c r="K28" s="14">
        <f>ROUND(SUM(K16:K27),5)</f>
        <v>324745.29884</v>
      </c>
      <c r="L28" s="14"/>
      <c r="M28" s="14">
        <f>ROUND(SUM(M16:M27),5)</f>
        <v>244613.29177000001</v>
      </c>
      <c r="N28" s="14"/>
      <c r="O28" s="14">
        <f>ROUND(SUM(O16:O27),5)</f>
        <v>247244.54459999999</v>
      </c>
      <c r="P28" s="14"/>
      <c r="Q28" s="14">
        <f>ROUND(SUM(Q16:Q27),5)</f>
        <v>227169.75737000001</v>
      </c>
      <c r="R28" s="14"/>
      <c r="S28" s="14">
        <f>ROUND(SUM(S16:S27),5)</f>
        <v>252258.96940999999</v>
      </c>
      <c r="T28" s="14"/>
      <c r="U28" s="14">
        <f>ROUND(SUM(U16:U27),5)</f>
        <v>289499.15775999997</v>
      </c>
      <c r="V28" s="14"/>
      <c r="W28" s="14">
        <f>ROUND(SUM(W16:W27),5)</f>
        <v>310635.88247999997</v>
      </c>
      <c r="X28" s="14"/>
      <c r="Y28" s="14">
        <f>ROUND(SUM(Y16:Y27),5)</f>
        <v>238752.46358000001</v>
      </c>
      <c r="Z28" s="14"/>
      <c r="AA28" s="14">
        <f>ROUND(SUM(AA16:AA27),5)</f>
        <v>294990.51120000001</v>
      </c>
      <c r="AB28" s="14"/>
      <c r="AC28" s="14">
        <f>ROUND(SUM(AC16:AC27),5)</f>
        <v>298385.31913999998</v>
      </c>
      <c r="AD28" s="14"/>
      <c r="AE28" s="14">
        <f>ROUND(SUM(AE16:AE27),5)</f>
        <v>280965.47162999999</v>
      </c>
      <c r="AF28" s="14"/>
      <c r="AG28" s="14">
        <f t="shared" si="1"/>
        <v>3325242.74663</v>
      </c>
    </row>
    <row r="29" spans="1:33" x14ac:dyDescent="0.25">
      <c r="A29" s="1"/>
      <c r="B29" s="1"/>
      <c r="C29" s="1"/>
      <c r="D29" s="1"/>
      <c r="E29" s="1" t="s">
        <v>28</v>
      </c>
      <c r="F29" s="1"/>
      <c r="G29" s="1"/>
      <c r="H29" s="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x14ac:dyDescent="0.25">
      <c r="A30" s="1"/>
      <c r="B30" s="1"/>
      <c r="C30" s="1"/>
      <c r="D30" s="1"/>
      <c r="E30" s="1"/>
      <c r="F30" s="1" t="s">
        <v>29</v>
      </c>
      <c r="G30" s="1"/>
      <c r="H30" s="1"/>
      <c r="I30" s="14">
        <v>0</v>
      </c>
      <c r="J30" s="14"/>
      <c r="K30" s="14">
        <v>0</v>
      </c>
      <c r="L30" s="14"/>
      <c r="M30" s="14">
        <v>0</v>
      </c>
      <c r="N30" s="14"/>
      <c r="O30" s="14">
        <v>0</v>
      </c>
      <c r="P30" s="14"/>
      <c r="Q30" s="14">
        <v>0</v>
      </c>
      <c r="R30" s="14"/>
      <c r="S30" s="14">
        <v>0</v>
      </c>
      <c r="T30" s="14"/>
      <c r="U30" s="14">
        <v>0</v>
      </c>
      <c r="V30" s="14"/>
      <c r="W30" s="14">
        <v>0</v>
      </c>
      <c r="X30" s="14"/>
      <c r="Y30" s="14">
        <v>0</v>
      </c>
      <c r="Z30" s="14"/>
      <c r="AA30" s="14">
        <v>0</v>
      </c>
      <c r="AB30" s="14"/>
      <c r="AC30" s="14">
        <v>0</v>
      </c>
      <c r="AD30" s="14"/>
      <c r="AE30" s="14">
        <v>0</v>
      </c>
      <c r="AF30" s="14"/>
      <c r="AG30" s="14">
        <f t="shared" ref="AG30:AG39" si="6">ROUND(SUM(I30:AE30),5)</f>
        <v>0</v>
      </c>
    </row>
    <row r="31" spans="1:33" x14ac:dyDescent="0.25">
      <c r="A31" s="1"/>
      <c r="B31" s="1"/>
      <c r="C31" s="1"/>
      <c r="D31" s="1"/>
      <c r="E31" s="1"/>
      <c r="F31" s="1" t="s">
        <v>30</v>
      </c>
      <c r="G31" s="1"/>
      <c r="H31" s="1"/>
      <c r="I31" s="14">
        <v>1857.08</v>
      </c>
      <c r="J31" s="14"/>
      <c r="K31" s="14">
        <v>1857.08</v>
      </c>
      <c r="L31" s="14"/>
      <c r="M31" s="14">
        <v>1857.08</v>
      </c>
      <c r="N31" s="14"/>
      <c r="O31" s="14">
        <v>1857.08</v>
      </c>
      <c r="P31" s="14"/>
      <c r="Q31" s="14">
        <v>1857.08</v>
      </c>
      <c r="R31" s="14"/>
      <c r="S31" s="14">
        <v>1857.08</v>
      </c>
      <c r="T31" s="14"/>
      <c r="U31" s="14">
        <v>1857.08</v>
      </c>
      <c r="V31" s="14"/>
      <c r="W31" s="14">
        <v>1857.08</v>
      </c>
      <c r="X31" s="14"/>
      <c r="Y31" s="14">
        <v>1857.08</v>
      </c>
      <c r="Z31" s="14"/>
      <c r="AA31" s="14">
        <v>1857.08</v>
      </c>
      <c r="AB31" s="14"/>
      <c r="AC31" s="14">
        <v>1857.08</v>
      </c>
      <c r="AD31" s="14"/>
      <c r="AE31" s="14">
        <v>1857.08</v>
      </c>
      <c r="AF31" s="14"/>
      <c r="AG31" s="14">
        <f t="shared" si="6"/>
        <v>22284.959999999999</v>
      </c>
    </row>
    <row r="32" spans="1:33" x14ac:dyDescent="0.25">
      <c r="A32" s="1"/>
      <c r="B32" s="1"/>
      <c r="C32" s="1"/>
      <c r="D32" s="1"/>
      <c r="E32" s="1"/>
      <c r="F32" s="1" t="s">
        <v>31</v>
      </c>
      <c r="G32" s="1"/>
      <c r="H32" s="1"/>
      <c r="I32" s="14">
        <v>577</v>
      </c>
      <c r="J32" s="14"/>
      <c r="K32" s="14">
        <v>1722</v>
      </c>
      <c r="L32" s="14"/>
      <c r="M32" s="14">
        <v>735.94</v>
      </c>
      <c r="N32" s="14"/>
      <c r="O32" s="14">
        <v>3763.45</v>
      </c>
      <c r="P32" s="14"/>
      <c r="Q32" s="14">
        <v>1212</v>
      </c>
      <c r="R32" s="14"/>
      <c r="S32" s="14">
        <v>454</v>
      </c>
      <c r="T32" s="14"/>
      <c r="U32" s="14">
        <v>100</v>
      </c>
      <c r="V32" s="14"/>
      <c r="W32" s="14">
        <v>0</v>
      </c>
      <c r="X32" s="14"/>
      <c r="Y32" s="14">
        <v>965.02</v>
      </c>
      <c r="Z32" s="14"/>
      <c r="AA32" s="14">
        <v>578.45000000000005</v>
      </c>
      <c r="AB32" s="14"/>
      <c r="AC32" s="14">
        <v>150</v>
      </c>
      <c r="AD32" s="14"/>
      <c r="AE32" s="14">
        <v>726.03</v>
      </c>
      <c r="AF32" s="14"/>
      <c r="AG32" s="14">
        <f t="shared" si="6"/>
        <v>10983.89</v>
      </c>
    </row>
    <row r="33" spans="1:33" x14ac:dyDescent="0.25">
      <c r="A33" s="1"/>
      <c r="B33" s="1"/>
      <c r="C33" s="1"/>
      <c r="D33" s="1"/>
      <c r="E33" s="1"/>
      <c r="F33" s="1" t="s">
        <v>32</v>
      </c>
      <c r="G33" s="1"/>
      <c r="H33" s="1"/>
      <c r="I33" s="14">
        <v>4500</v>
      </c>
      <c r="J33" s="14"/>
      <c r="K33" s="14">
        <v>4125</v>
      </c>
      <c r="L33" s="14"/>
      <c r="M33" s="14">
        <v>5250</v>
      </c>
      <c r="N33" s="14"/>
      <c r="O33" s="14">
        <v>4500</v>
      </c>
      <c r="P33" s="14"/>
      <c r="Q33" s="14">
        <v>4975</v>
      </c>
      <c r="R33" s="14"/>
      <c r="S33" s="14">
        <v>4620</v>
      </c>
      <c r="T33" s="14"/>
      <c r="U33" s="14">
        <v>4620</v>
      </c>
      <c r="V33" s="14"/>
      <c r="W33" s="14">
        <v>5390</v>
      </c>
      <c r="X33" s="14"/>
      <c r="Y33" s="14">
        <v>3465</v>
      </c>
      <c r="Z33" s="14"/>
      <c r="AA33" s="14">
        <v>4620</v>
      </c>
      <c r="AB33" s="14"/>
      <c r="AC33" s="14">
        <v>5775</v>
      </c>
      <c r="AD33" s="14"/>
      <c r="AE33" s="14">
        <v>4235</v>
      </c>
      <c r="AF33" s="14"/>
      <c r="AG33" s="14">
        <f t="shared" si="6"/>
        <v>56075</v>
      </c>
    </row>
    <row r="34" spans="1:33" x14ac:dyDescent="0.25">
      <c r="A34" s="1"/>
      <c r="B34" s="1"/>
      <c r="C34" s="1"/>
      <c r="D34" s="1"/>
      <c r="E34" s="1"/>
      <c r="F34" s="1" t="s">
        <v>33</v>
      </c>
      <c r="G34" s="1"/>
      <c r="H34" s="1"/>
      <c r="I34" s="14">
        <v>0</v>
      </c>
      <c r="J34" s="14"/>
      <c r="K34" s="14">
        <v>0</v>
      </c>
      <c r="L34" s="14"/>
      <c r="M34" s="14">
        <v>0</v>
      </c>
      <c r="N34" s="14"/>
      <c r="O34" s="14">
        <v>1516.63</v>
      </c>
      <c r="P34" s="14"/>
      <c r="Q34" s="14">
        <v>204.67</v>
      </c>
      <c r="R34" s="14"/>
      <c r="S34" s="14">
        <v>553.08000000000004</v>
      </c>
      <c r="T34" s="14"/>
      <c r="U34" s="14">
        <v>677.12</v>
      </c>
      <c r="V34" s="14"/>
      <c r="W34" s="14">
        <v>1590.69</v>
      </c>
      <c r="X34" s="14"/>
      <c r="Y34" s="14">
        <v>1354.8</v>
      </c>
      <c r="Z34" s="14"/>
      <c r="AA34" s="14">
        <v>1123.03</v>
      </c>
      <c r="AB34" s="14"/>
      <c r="AC34" s="14">
        <v>398.89</v>
      </c>
      <c r="AD34" s="14"/>
      <c r="AE34" s="14">
        <v>941.79</v>
      </c>
      <c r="AF34" s="14"/>
      <c r="AG34" s="14">
        <f t="shared" si="6"/>
        <v>8360.7000000000007</v>
      </c>
    </row>
    <row r="35" spans="1:33" x14ac:dyDescent="0.25">
      <c r="A35" s="1"/>
      <c r="B35" s="1"/>
      <c r="C35" s="1"/>
      <c r="D35" s="1"/>
      <c r="E35" s="1"/>
      <c r="F35" s="1" t="s">
        <v>34</v>
      </c>
      <c r="G35" s="1"/>
      <c r="H35" s="1"/>
      <c r="I35" s="14">
        <v>1962.76</v>
      </c>
      <c r="J35" s="14"/>
      <c r="K35" s="14">
        <v>2679.75</v>
      </c>
      <c r="L35" s="14"/>
      <c r="M35" s="14">
        <v>5286.75</v>
      </c>
      <c r="N35" s="14"/>
      <c r="O35" s="14">
        <v>2585</v>
      </c>
      <c r="P35" s="14"/>
      <c r="Q35" s="14">
        <v>3145.24</v>
      </c>
      <c r="R35" s="14"/>
      <c r="S35" s="14">
        <v>3456.02</v>
      </c>
      <c r="T35" s="14"/>
      <c r="U35" s="14">
        <v>3304.97</v>
      </c>
      <c r="V35" s="14"/>
      <c r="W35" s="14">
        <v>3426.31</v>
      </c>
      <c r="X35" s="14"/>
      <c r="Y35" s="14">
        <v>2772.61</v>
      </c>
      <c r="Z35" s="14"/>
      <c r="AA35" s="14">
        <v>3825.75</v>
      </c>
      <c r="AB35" s="14"/>
      <c r="AC35" s="14">
        <v>3238.77</v>
      </c>
      <c r="AD35" s="14"/>
      <c r="AE35" s="14">
        <v>2800.03</v>
      </c>
      <c r="AF35" s="14"/>
      <c r="AG35" s="14">
        <f t="shared" si="6"/>
        <v>38483.96</v>
      </c>
    </row>
    <row r="36" spans="1:33" x14ac:dyDescent="0.25">
      <c r="A36" s="1"/>
      <c r="B36" s="1"/>
      <c r="C36" s="1"/>
      <c r="D36" s="1"/>
      <c r="E36" s="1"/>
      <c r="F36" s="1" t="s">
        <v>35</v>
      </c>
      <c r="G36" s="1"/>
      <c r="H36" s="1"/>
      <c r="I36" s="14">
        <v>4825.5600000000004</v>
      </c>
      <c r="J36" s="14"/>
      <c r="K36" s="14">
        <v>3361.31</v>
      </c>
      <c r="L36" s="14"/>
      <c r="M36" s="14">
        <v>710.65</v>
      </c>
      <c r="N36" s="14"/>
      <c r="O36" s="14">
        <v>493.62</v>
      </c>
      <c r="P36" s="14"/>
      <c r="Q36" s="14">
        <v>2788.98</v>
      </c>
      <c r="R36" s="14"/>
      <c r="S36" s="14">
        <v>1710.49</v>
      </c>
      <c r="T36" s="14"/>
      <c r="U36" s="14">
        <v>641.21</v>
      </c>
      <c r="V36" s="14"/>
      <c r="W36" s="14">
        <v>2084.73</v>
      </c>
      <c r="X36" s="14"/>
      <c r="Y36" s="14">
        <v>3648.89</v>
      </c>
      <c r="Z36" s="14"/>
      <c r="AA36" s="14">
        <v>1876.1</v>
      </c>
      <c r="AB36" s="14"/>
      <c r="AC36" s="14">
        <v>906.62</v>
      </c>
      <c r="AD36" s="14"/>
      <c r="AE36" s="14">
        <v>3640.51</v>
      </c>
      <c r="AF36" s="14"/>
      <c r="AG36" s="14">
        <f t="shared" si="6"/>
        <v>26688.67</v>
      </c>
    </row>
    <row r="37" spans="1:33" x14ac:dyDescent="0.25">
      <c r="A37" s="1"/>
      <c r="B37" s="1"/>
      <c r="C37" s="1"/>
      <c r="D37" s="1"/>
      <c r="E37" s="1"/>
      <c r="F37" s="1" t="s">
        <v>36</v>
      </c>
      <c r="G37" s="1"/>
      <c r="H37" s="1"/>
      <c r="I37" s="14">
        <v>4440.01</v>
      </c>
      <c r="J37" s="14"/>
      <c r="K37" s="14">
        <v>105</v>
      </c>
      <c r="L37" s="14"/>
      <c r="M37" s="14">
        <v>377.41</v>
      </c>
      <c r="N37" s="14"/>
      <c r="O37" s="14">
        <v>0</v>
      </c>
      <c r="P37" s="14"/>
      <c r="Q37" s="14">
        <v>50</v>
      </c>
      <c r="R37" s="14"/>
      <c r="S37" s="14">
        <v>42.25</v>
      </c>
      <c r="T37" s="14"/>
      <c r="U37" s="14">
        <v>49</v>
      </c>
      <c r="V37" s="14"/>
      <c r="W37" s="14">
        <v>221.75</v>
      </c>
      <c r="X37" s="14"/>
      <c r="Y37" s="14">
        <v>120.7</v>
      </c>
      <c r="Z37" s="14"/>
      <c r="AA37" s="14">
        <v>7</v>
      </c>
      <c r="AB37" s="14"/>
      <c r="AC37" s="14">
        <v>0</v>
      </c>
      <c r="AD37" s="14"/>
      <c r="AE37" s="14">
        <v>0</v>
      </c>
      <c r="AF37" s="14"/>
      <c r="AG37" s="14">
        <f t="shared" si="6"/>
        <v>5413.12</v>
      </c>
    </row>
    <row r="38" spans="1:33" ht="15.75" thickBot="1" x14ac:dyDescent="0.3">
      <c r="A38" s="1"/>
      <c r="B38" s="1"/>
      <c r="C38" s="1"/>
      <c r="D38" s="1"/>
      <c r="E38" s="1"/>
      <c r="F38" s="1" t="s">
        <v>37</v>
      </c>
      <c r="G38" s="1"/>
      <c r="H38" s="1"/>
      <c r="I38" s="15">
        <v>992.91</v>
      </c>
      <c r="J38" s="14"/>
      <c r="K38" s="15">
        <v>84.74</v>
      </c>
      <c r="L38" s="14"/>
      <c r="M38" s="15">
        <v>934.8</v>
      </c>
      <c r="N38" s="14"/>
      <c r="O38" s="15">
        <v>385.61</v>
      </c>
      <c r="P38" s="14"/>
      <c r="Q38" s="15">
        <v>2831.39</v>
      </c>
      <c r="R38" s="14"/>
      <c r="S38" s="15">
        <v>440.58</v>
      </c>
      <c r="T38" s="14"/>
      <c r="U38" s="15">
        <v>916.75</v>
      </c>
      <c r="V38" s="14"/>
      <c r="W38" s="15">
        <v>422.81</v>
      </c>
      <c r="X38" s="14"/>
      <c r="Y38" s="15">
        <v>746.58</v>
      </c>
      <c r="Z38" s="14"/>
      <c r="AA38" s="15">
        <v>575.92999999999995</v>
      </c>
      <c r="AB38" s="14"/>
      <c r="AC38" s="15">
        <v>551.94000000000005</v>
      </c>
      <c r="AD38" s="14"/>
      <c r="AE38" s="15">
        <v>2518.4499999999998</v>
      </c>
      <c r="AF38" s="14"/>
      <c r="AG38" s="15">
        <f t="shared" si="6"/>
        <v>11402.49</v>
      </c>
    </row>
    <row r="39" spans="1:33" x14ac:dyDescent="0.25">
      <c r="A39" s="1"/>
      <c r="B39" s="1"/>
      <c r="C39" s="1"/>
      <c r="D39" s="1"/>
      <c r="E39" s="1" t="s">
        <v>38</v>
      </c>
      <c r="F39" s="1"/>
      <c r="G39" s="1"/>
      <c r="H39" s="1"/>
      <c r="I39" s="14">
        <f>ROUND(SUM(I29:I38),5)</f>
        <v>19155.32</v>
      </c>
      <c r="J39" s="14"/>
      <c r="K39" s="14">
        <f>ROUND(SUM(K29:K38),5)</f>
        <v>13934.88</v>
      </c>
      <c r="L39" s="14"/>
      <c r="M39" s="14">
        <f>ROUND(SUM(M29:M38),5)</f>
        <v>15152.63</v>
      </c>
      <c r="N39" s="14"/>
      <c r="O39" s="14">
        <f>ROUND(SUM(O29:O38),5)</f>
        <v>15101.39</v>
      </c>
      <c r="P39" s="14"/>
      <c r="Q39" s="14">
        <f>ROUND(SUM(Q29:Q38),5)</f>
        <v>17064.36</v>
      </c>
      <c r="R39" s="14"/>
      <c r="S39" s="14">
        <f>ROUND(SUM(S29:S38),5)</f>
        <v>13133.5</v>
      </c>
      <c r="T39" s="14"/>
      <c r="U39" s="14">
        <f>ROUND(SUM(U29:U38),5)</f>
        <v>12166.13</v>
      </c>
      <c r="V39" s="14"/>
      <c r="W39" s="14">
        <f>ROUND(SUM(W29:W38),5)</f>
        <v>14993.37</v>
      </c>
      <c r="X39" s="14"/>
      <c r="Y39" s="14">
        <f>ROUND(SUM(Y29:Y38),5)</f>
        <v>14930.68</v>
      </c>
      <c r="Z39" s="14"/>
      <c r="AA39" s="14">
        <f>ROUND(SUM(AA29:AA38),5)</f>
        <v>14463.34</v>
      </c>
      <c r="AB39" s="14"/>
      <c r="AC39" s="14">
        <f>ROUND(SUM(AC29:AC38),5)</f>
        <v>12878.3</v>
      </c>
      <c r="AD39" s="14"/>
      <c r="AE39" s="14">
        <f>ROUND(SUM(AE29:AE38),5)</f>
        <v>16718.89</v>
      </c>
      <c r="AF39" s="14"/>
      <c r="AG39" s="14">
        <f t="shared" si="6"/>
        <v>179692.79</v>
      </c>
    </row>
    <row r="40" spans="1:33" x14ac:dyDescent="0.25">
      <c r="A40" s="1"/>
      <c r="B40" s="1"/>
      <c r="C40" s="1"/>
      <c r="D40" s="1"/>
      <c r="E40" s="1" t="s">
        <v>39</v>
      </c>
      <c r="F40" s="1"/>
      <c r="G40" s="1"/>
      <c r="H40" s="1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x14ac:dyDescent="0.25">
      <c r="A41" s="1"/>
      <c r="B41" s="1"/>
      <c r="C41" s="1"/>
      <c r="D41" s="1"/>
      <c r="E41" s="1"/>
      <c r="F41" s="1" t="s">
        <v>40</v>
      </c>
      <c r="G41" s="1"/>
      <c r="H41" s="1"/>
      <c r="I41" s="14">
        <v>39921</v>
      </c>
      <c r="J41" s="14"/>
      <c r="K41" s="14">
        <v>43462.96</v>
      </c>
      <c r="L41" s="14"/>
      <c r="M41" s="14">
        <v>41771.660000000003</v>
      </c>
      <c r="N41" s="14"/>
      <c r="O41" s="14">
        <v>43093.38</v>
      </c>
      <c r="P41" s="14"/>
      <c r="Q41" s="14">
        <v>40669.49</v>
      </c>
      <c r="R41" s="14"/>
      <c r="S41" s="14">
        <v>38695.61</v>
      </c>
      <c r="T41" s="14"/>
      <c r="U41" s="14">
        <v>41944.7</v>
      </c>
      <c r="V41" s="14"/>
      <c r="W41" s="14">
        <v>44625.440000000002</v>
      </c>
      <c r="X41" s="14"/>
      <c r="Y41" s="14">
        <v>43683.85</v>
      </c>
      <c r="Z41" s="14"/>
      <c r="AA41" s="14">
        <v>41321.81</v>
      </c>
      <c r="AB41" s="14"/>
      <c r="AC41" s="14">
        <v>46265.3</v>
      </c>
      <c r="AD41" s="14"/>
      <c r="AE41" s="25">
        <v>46361.47</v>
      </c>
      <c r="AF41" s="14"/>
      <c r="AG41" s="14">
        <f t="shared" ref="AG41:AG46" si="7">ROUND(SUM(I41:AE41),5)</f>
        <v>511816.67</v>
      </c>
    </row>
    <row r="42" spans="1:33" x14ac:dyDescent="0.25">
      <c r="A42" s="1"/>
      <c r="B42" s="1"/>
      <c r="C42" s="1"/>
      <c r="D42" s="1"/>
      <c r="E42" s="1"/>
      <c r="F42" s="1" t="s">
        <v>41</v>
      </c>
      <c r="G42" s="1"/>
      <c r="H42" s="1"/>
      <c r="I42" s="14">
        <v>9768.1200000000008</v>
      </c>
      <c r="J42" s="14"/>
      <c r="K42" s="14">
        <v>10626.46</v>
      </c>
      <c r="L42" s="14"/>
      <c r="M42" s="14">
        <v>3588.51</v>
      </c>
      <c r="N42" s="14"/>
      <c r="O42" s="14">
        <v>4414.99</v>
      </c>
      <c r="P42" s="14"/>
      <c r="Q42" s="14">
        <v>5555.11</v>
      </c>
      <c r="R42" s="14"/>
      <c r="S42" s="14">
        <v>10429.59</v>
      </c>
      <c r="T42" s="14"/>
      <c r="U42" s="14">
        <v>11257.92</v>
      </c>
      <c r="V42" s="14"/>
      <c r="W42" s="14">
        <v>7693.72</v>
      </c>
      <c r="X42" s="14"/>
      <c r="Y42" s="14">
        <v>11022.05</v>
      </c>
      <c r="Z42" s="14"/>
      <c r="AA42" s="14">
        <v>11504.64</v>
      </c>
      <c r="AB42" s="14"/>
      <c r="AC42" s="14">
        <v>10756.41</v>
      </c>
      <c r="AD42" s="14"/>
      <c r="AE42" s="25">
        <v>8996.85</v>
      </c>
      <c r="AF42" s="14"/>
      <c r="AG42" s="14">
        <f t="shared" si="7"/>
        <v>105614.37</v>
      </c>
    </row>
    <row r="43" spans="1:33" x14ac:dyDescent="0.25">
      <c r="A43" s="1"/>
      <c r="B43" s="1"/>
      <c r="C43" s="1"/>
      <c r="D43" s="1"/>
      <c r="E43" s="1"/>
      <c r="F43" s="1" t="s">
        <v>42</v>
      </c>
      <c r="G43" s="1"/>
      <c r="H43" s="1"/>
      <c r="I43" s="14">
        <v>1450</v>
      </c>
      <c r="J43" s="14"/>
      <c r="K43" s="14">
        <v>0</v>
      </c>
      <c r="L43" s="14"/>
      <c r="M43" s="14">
        <v>580</v>
      </c>
      <c r="N43" s="14"/>
      <c r="O43" s="14">
        <v>1410.53</v>
      </c>
      <c r="P43" s="14"/>
      <c r="Q43" s="14">
        <v>0</v>
      </c>
      <c r="R43" s="14"/>
      <c r="S43" s="14">
        <v>300</v>
      </c>
      <c r="T43" s="14"/>
      <c r="U43" s="14">
        <v>1210</v>
      </c>
      <c r="V43" s="14"/>
      <c r="W43" s="14">
        <v>3160</v>
      </c>
      <c r="X43" s="14"/>
      <c r="Y43" s="14">
        <v>550</v>
      </c>
      <c r="Z43" s="14"/>
      <c r="AA43" s="14">
        <v>750</v>
      </c>
      <c r="AB43" s="14"/>
      <c r="AC43" s="14">
        <v>480</v>
      </c>
      <c r="AD43" s="14"/>
      <c r="AE43" s="25">
        <v>520</v>
      </c>
      <c r="AF43" s="14"/>
      <c r="AG43" s="14">
        <f t="shared" si="7"/>
        <v>10410.530000000001</v>
      </c>
    </row>
    <row r="44" spans="1:33" x14ac:dyDescent="0.25">
      <c r="A44" s="1"/>
      <c r="B44" s="1"/>
      <c r="C44" s="1"/>
      <c r="D44" s="1"/>
      <c r="E44" s="1"/>
      <c r="F44" s="1" t="s">
        <v>43</v>
      </c>
      <c r="G44" s="1"/>
      <c r="H44" s="1"/>
      <c r="I44" s="14">
        <v>3864.86</v>
      </c>
      <c r="J44" s="14"/>
      <c r="K44" s="14">
        <v>4414.7700000000004</v>
      </c>
      <c r="L44" s="14"/>
      <c r="M44" s="14">
        <v>3484.92</v>
      </c>
      <c r="N44" s="14"/>
      <c r="O44" s="14">
        <v>3707.55</v>
      </c>
      <c r="P44" s="14"/>
      <c r="Q44" s="14">
        <v>3495.14</v>
      </c>
      <c r="R44" s="14"/>
      <c r="S44" s="14">
        <v>3684.22</v>
      </c>
      <c r="T44" s="14"/>
      <c r="U44" s="14">
        <v>4000.07</v>
      </c>
      <c r="V44" s="14"/>
      <c r="W44" s="14">
        <v>5230.1499999999996</v>
      </c>
      <c r="X44" s="14"/>
      <c r="Y44" s="14">
        <v>6487.57</v>
      </c>
      <c r="Z44" s="14"/>
      <c r="AA44" s="14">
        <v>5302.69</v>
      </c>
      <c r="AB44" s="14"/>
      <c r="AC44" s="14">
        <v>4709.47</v>
      </c>
      <c r="AD44" s="14"/>
      <c r="AE44" s="25">
        <v>4351.55</v>
      </c>
      <c r="AF44" s="14"/>
      <c r="AG44" s="14">
        <f t="shared" si="7"/>
        <v>52732.959999999999</v>
      </c>
    </row>
    <row r="45" spans="1:33" ht="15.75" thickBot="1" x14ac:dyDescent="0.3">
      <c r="A45" s="1"/>
      <c r="B45" s="1"/>
      <c r="C45" s="1"/>
      <c r="D45" s="1"/>
      <c r="E45" s="1"/>
      <c r="F45" s="1" t="s">
        <v>44</v>
      </c>
      <c r="G45" s="1"/>
      <c r="H45" s="1"/>
      <c r="I45" s="15">
        <v>4554</v>
      </c>
      <c r="J45" s="14"/>
      <c r="K45" s="15">
        <v>5538.1</v>
      </c>
      <c r="L45" s="14"/>
      <c r="M45" s="15">
        <v>5249.86</v>
      </c>
      <c r="N45" s="14"/>
      <c r="O45" s="15">
        <v>1718.63</v>
      </c>
      <c r="P45" s="14"/>
      <c r="Q45" s="15">
        <v>175</v>
      </c>
      <c r="R45" s="14"/>
      <c r="S45" s="15">
        <v>2849.27</v>
      </c>
      <c r="T45" s="14"/>
      <c r="U45" s="15">
        <v>425</v>
      </c>
      <c r="V45" s="14"/>
      <c r="W45" s="15">
        <v>872</v>
      </c>
      <c r="X45" s="14"/>
      <c r="Y45" s="15">
        <v>750</v>
      </c>
      <c r="Z45" s="14"/>
      <c r="AA45" s="15">
        <v>485</v>
      </c>
      <c r="AB45" s="14"/>
      <c r="AC45" s="15">
        <f>625+1200</f>
        <v>1825</v>
      </c>
      <c r="AD45" s="14"/>
      <c r="AE45" s="26">
        <v>11087.77</v>
      </c>
      <c r="AF45" s="14"/>
      <c r="AG45" s="15">
        <f t="shared" si="7"/>
        <v>35529.629999999997</v>
      </c>
    </row>
    <row r="46" spans="1:33" x14ac:dyDescent="0.25">
      <c r="A46" s="1"/>
      <c r="B46" s="1"/>
      <c r="C46" s="1"/>
      <c r="D46" s="1"/>
      <c r="E46" s="1" t="s">
        <v>45</v>
      </c>
      <c r="F46" s="1"/>
      <c r="G46" s="1"/>
      <c r="H46" s="1"/>
      <c r="I46" s="14">
        <f>ROUND(SUM(I40:I45),5)</f>
        <v>59557.98</v>
      </c>
      <c r="J46" s="14"/>
      <c r="K46" s="14">
        <f>ROUND(SUM(K40:K45),5)</f>
        <v>64042.29</v>
      </c>
      <c r="L46" s="14"/>
      <c r="M46" s="14">
        <f>ROUND(SUM(M40:M45),5)</f>
        <v>54674.95</v>
      </c>
      <c r="N46" s="14"/>
      <c r="O46" s="14">
        <f>ROUND(SUM(O40:O45),5)</f>
        <v>54345.08</v>
      </c>
      <c r="P46" s="14"/>
      <c r="Q46" s="14">
        <f>ROUND(SUM(Q40:Q45),5)</f>
        <v>49894.74</v>
      </c>
      <c r="R46" s="14"/>
      <c r="S46" s="14">
        <f>ROUND(SUM(S40:S45),5)</f>
        <v>55958.69</v>
      </c>
      <c r="T46" s="14"/>
      <c r="U46" s="14">
        <f>ROUND(SUM(U40:U45),5)</f>
        <v>58837.69</v>
      </c>
      <c r="V46" s="14"/>
      <c r="W46" s="14">
        <f>ROUND(SUM(W40:W45),5)</f>
        <v>61581.31</v>
      </c>
      <c r="X46" s="14"/>
      <c r="Y46" s="14">
        <f>ROUND(SUM(Y40:Y45),5)</f>
        <v>62493.47</v>
      </c>
      <c r="Z46" s="14"/>
      <c r="AA46" s="14">
        <f>ROUND(SUM(AA40:AA45),5)</f>
        <v>59364.14</v>
      </c>
      <c r="AB46" s="14"/>
      <c r="AC46" s="14">
        <f>ROUND(SUM(AC40:AC45),5)</f>
        <v>64036.18</v>
      </c>
      <c r="AD46" s="14"/>
      <c r="AE46" s="14">
        <f>ROUND(SUM(AE40:AE45),5)</f>
        <v>71317.64</v>
      </c>
      <c r="AF46" s="14"/>
      <c r="AG46" s="14">
        <f t="shared" si="7"/>
        <v>716104.16</v>
      </c>
    </row>
    <row r="47" spans="1:33" x14ac:dyDescent="0.25">
      <c r="A47" s="1"/>
      <c r="B47" s="1"/>
      <c r="C47" s="1"/>
      <c r="D47" s="1"/>
      <c r="E47" s="1" t="s">
        <v>46</v>
      </c>
      <c r="F47" s="1"/>
      <c r="G47" s="1"/>
      <c r="H47" s="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x14ac:dyDescent="0.25">
      <c r="A48" s="1"/>
      <c r="B48" s="1"/>
      <c r="C48" s="1"/>
      <c r="D48" s="1"/>
      <c r="E48" s="1"/>
      <c r="F48" s="1" t="s">
        <v>47</v>
      </c>
      <c r="G48" s="1"/>
      <c r="H48" s="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x14ac:dyDescent="0.25">
      <c r="A49" s="1"/>
      <c r="B49" s="1"/>
      <c r="C49" s="1"/>
      <c r="D49" s="1"/>
      <c r="E49" s="1"/>
      <c r="F49" s="1"/>
      <c r="G49" s="1" t="s">
        <v>48</v>
      </c>
      <c r="H49" s="1"/>
      <c r="I49" s="14">
        <v>0</v>
      </c>
      <c r="J49" s="14"/>
      <c r="K49" s="14">
        <v>0</v>
      </c>
      <c r="L49" s="14"/>
      <c r="M49" s="14">
        <v>4745.82</v>
      </c>
      <c r="N49" s="14"/>
      <c r="O49" s="14">
        <v>1349.51</v>
      </c>
      <c r="P49" s="14"/>
      <c r="Q49" s="14">
        <v>0</v>
      </c>
      <c r="R49" s="14"/>
      <c r="S49" s="14">
        <v>0</v>
      </c>
      <c r="T49" s="14"/>
      <c r="U49" s="14">
        <v>0</v>
      </c>
      <c r="V49" s="14"/>
      <c r="W49" s="14">
        <v>0</v>
      </c>
      <c r="X49" s="14"/>
      <c r="Y49" s="14">
        <v>0</v>
      </c>
      <c r="Z49" s="14"/>
      <c r="AA49" s="14">
        <v>0</v>
      </c>
      <c r="AB49" s="14"/>
      <c r="AC49" s="14">
        <v>0</v>
      </c>
      <c r="AD49" s="14"/>
      <c r="AE49" s="14">
        <v>0</v>
      </c>
      <c r="AF49" s="14"/>
      <c r="AG49" s="14">
        <f t="shared" ref="AG49:AG62" si="8">ROUND(SUM(I49:AE49),5)</f>
        <v>6095.33</v>
      </c>
    </row>
    <row r="50" spans="1:33" x14ac:dyDescent="0.25">
      <c r="A50" s="1"/>
      <c r="B50" s="1"/>
      <c r="C50" s="1"/>
      <c r="D50" s="1"/>
      <c r="E50" s="1"/>
      <c r="F50" s="1"/>
      <c r="G50" s="1" t="s">
        <v>49</v>
      </c>
      <c r="H50" s="1"/>
      <c r="I50" s="14">
        <v>354.05</v>
      </c>
      <c r="J50" s="14"/>
      <c r="K50" s="14">
        <v>266.60000000000002</v>
      </c>
      <c r="L50" s="14"/>
      <c r="M50" s="14">
        <v>284.63</v>
      </c>
      <c r="N50" s="14"/>
      <c r="O50" s="14">
        <v>444.68</v>
      </c>
      <c r="P50" s="14"/>
      <c r="Q50" s="14">
        <v>457.23</v>
      </c>
      <c r="R50" s="14"/>
      <c r="S50" s="14">
        <v>217.79</v>
      </c>
      <c r="T50" s="14"/>
      <c r="U50" s="14">
        <v>436.84</v>
      </c>
      <c r="V50" s="14"/>
      <c r="W50" s="14">
        <v>451.32</v>
      </c>
      <c r="X50" s="14"/>
      <c r="Y50" s="14">
        <v>136.69999999999999</v>
      </c>
      <c r="Z50" s="14"/>
      <c r="AA50" s="14">
        <v>229.77</v>
      </c>
      <c r="AB50" s="14"/>
      <c r="AC50" s="14">
        <v>387.98</v>
      </c>
      <c r="AD50" s="14"/>
      <c r="AE50" s="14">
        <v>478.54</v>
      </c>
      <c r="AF50" s="14"/>
      <c r="AG50" s="14">
        <f t="shared" si="8"/>
        <v>4146.13</v>
      </c>
    </row>
    <row r="51" spans="1:33" x14ac:dyDescent="0.25">
      <c r="A51" s="1"/>
      <c r="B51" s="1"/>
      <c r="C51" s="1"/>
      <c r="D51" s="1"/>
      <c r="E51" s="1"/>
      <c r="F51" s="1"/>
      <c r="G51" s="1" t="s">
        <v>50</v>
      </c>
      <c r="H51" s="1"/>
      <c r="I51" s="14">
        <v>3750</v>
      </c>
      <c r="J51" s="14"/>
      <c r="K51" s="14">
        <v>3750</v>
      </c>
      <c r="L51" s="14"/>
      <c r="M51" s="14">
        <v>3750</v>
      </c>
      <c r="N51" s="14"/>
      <c r="O51" s="14">
        <v>3750</v>
      </c>
      <c r="P51" s="14"/>
      <c r="Q51" s="14">
        <v>3750</v>
      </c>
      <c r="R51" s="14"/>
      <c r="S51" s="14">
        <v>3750</v>
      </c>
      <c r="T51" s="14"/>
      <c r="U51" s="14">
        <v>3750</v>
      </c>
      <c r="V51" s="14"/>
      <c r="W51" s="14">
        <v>3750</v>
      </c>
      <c r="X51" s="14"/>
      <c r="Y51" s="14">
        <v>3750</v>
      </c>
      <c r="Z51" s="14"/>
      <c r="AA51" s="14">
        <v>3750</v>
      </c>
      <c r="AB51" s="14"/>
      <c r="AC51" s="14">
        <v>3750</v>
      </c>
      <c r="AD51" s="14"/>
      <c r="AE51" s="14">
        <v>3750</v>
      </c>
      <c r="AF51" s="14"/>
      <c r="AG51" s="14">
        <f t="shared" si="8"/>
        <v>45000</v>
      </c>
    </row>
    <row r="52" spans="1:33" x14ac:dyDescent="0.25">
      <c r="A52" s="1"/>
      <c r="B52" s="1"/>
      <c r="C52" s="1"/>
      <c r="D52" s="1"/>
      <c r="E52" s="1"/>
      <c r="F52" s="1"/>
      <c r="G52" s="1" t="s">
        <v>51</v>
      </c>
      <c r="H52" s="1"/>
      <c r="I52" s="14">
        <v>1429.9</v>
      </c>
      <c r="J52" s="14"/>
      <c r="K52" s="14">
        <v>672.9</v>
      </c>
      <c r="L52" s="14"/>
      <c r="M52" s="14">
        <v>583.20000000000005</v>
      </c>
      <c r="N52" s="14"/>
      <c r="O52" s="14">
        <v>824.36</v>
      </c>
      <c r="P52" s="14"/>
      <c r="Q52" s="14">
        <v>1575.73</v>
      </c>
      <c r="R52" s="14"/>
      <c r="S52" s="14">
        <v>1148.2</v>
      </c>
      <c r="T52" s="14"/>
      <c r="U52" s="14">
        <v>3061.86</v>
      </c>
      <c r="V52" s="14"/>
      <c r="W52" s="14">
        <v>1296.2</v>
      </c>
      <c r="X52" s="14"/>
      <c r="Y52" s="14">
        <v>703.22</v>
      </c>
      <c r="Z52" s="14"/>
      <c r="AA52" s="14">
        <v>1998.2</v>
      </c>
      <c r="AB52" s="14"/>
      <c r="AC52" s="14">
        <v>814.3</v>
      </c>
      <c r="AD52" s="14"/>
      <c r="AE52" s="14">
        <v>917.02</v>
      </c>
      <c r="AF52" s="14"/>
      <c r="AG52" s="14">
        <f t="shared" si="8"/>
        <v>15025.09</v>
      </c>
    </row>
    <row r="53" spans="1:33" x14ac:dyDescent="0.25">
      <c r="A53" s="1"/>
      <c r="B53" s="1"/>
      <c r="C53" s="1"/>
      <c r="D53" s="1"/>
      <c r="E53" s="1"/>
      <c r="F53" s="1"/>
      <c r="G53" s="1" t="s">
        <v>52</v>
      </c>
      <c r="H53" s="1"/>
      <c r="I53" s="14">
        <v>2072</v>
      </c>
      <c r="J53" s="14"/>
      <c r="K53" s="14">
        <v>2913.75</v>
      </c>
      <c r="L53" s="14"/>
      <c r="M53" s="14">
        <v>2611.65</v>
      </c>
      <c r="N53" s="14"/>
      <c r="O53" s="14">
        <v>1845.2</v>
      </c>
      <c r="P53" s="14"/>
      <c r="Q53" s="14">
        <v>1380.85</v>
      </c>
      <c r="R53" s="14"/>
      <c r="S53" s="14">
        <v>823.26</v>
      </c>
      <c r="T53" s="14"/>
      <c r="U53" s="14">
        <v>0</v>
      </c>
      <c r="V53" s="14"/>
      <c r="W53" s="14">
        <v>0</v>
      </c>
      <c r="X53" s="14"/>
      <c r="Y53" s="14">
        <v>0</v>
      </c>
      <c r="Z53" s="14"/>
      <c r="AA53" s="14">
        <v>0</v>
      </c>
      <c r="AB53" s="14"/>
      <c r="AC53" s="14">
        <v>0</v>
      </c>
      <c r="AD53" s="14"/>
      <c r="AE53" s="14">
        <v>0</v>
      </c>
      <c r="AF53" s="14"/>
      <c r="AG53" s="14">
        <f t="shared" si="8"/>
        <v>11646.71</v>
      </c>
    </row>
    <row r="54" spans="1:33" x14ac:dyDescent="0.25">
      <c r="A54" s="1"/>
      <c r="B54" s="1"/>
      <c r="C54" s="1"/>
      <c r="D54" s="1"/>
      <c r="E54" s="1"/>
      <c r="F54" s="1"/>
      <c r="G54" s="1" t="s">
        <v>53</v>
      </c>
      <c r="H54" s="1"/>
      <c r="I54" s="14">
        <v>537.07000000000005</v>
      </c>
      <c r="J54" s="14"/>
      <c r="K54" s="14">
        <v>570.63</v>
      </c>
      <c r="L54" s="14"/>
      <c r="M54" s="14">
        <v>682.33</v>
      </c>
      <c r="N54" s="14"/>
      <c r="O54" s="14">
        <v>582.1</v>
      </c>
      <c r="P54" s="14"/>
      <c r="Q54" s="14">
        <v>828.44</v>
      </c>
      <c r="R54" s="14"/>
      <c r="S54" s="14">
        <v>362.2</v>
      </c>
      <c r="T54" s="14"/>
      <c r="U54" s="14">
        <v>2135.09</v>
      </c>
      <c r="V54" s="14"/>
      <c r="W54" s="14">
        <v>509.79</v>
      </c>
      <c r="X54" s="14"/>
      <c r="Y54" s="14">
        <v>675.63</v>
      </c>
      <c r="Z54" s="14"/>
      <c r="AA54" s="14">
        <v>519.6</v>
      </c>
      <c r="AB54" s="14"/>
      <c r="AC54" s="14">
        <v>549.61</v>
      </c>
      <c r="AD54" s="14"/>
      <c r="AE54" s="14">
        <v>508.76</v>
      </c>
      <c r="AF54" s="14"/>
      <c r="AG54" s="14">
        <f t="shared" si="8"/>
        <v>8461.25</v>
      </c>
    </row>
    <row r="55" spans="1:33" x14ac:dyDescent="0.25">
      <c r="A55" s="1"/>
      <c r="B55" s="1"/>
      <c r="C55" s="1"/>
      <c r="D55" s="1"/>
      <c r="E55" s="1"/>
      <c r="F55" s="1"/>
      <c r="G55" s="1" t="s">
        <v>54</v>
      </c>
      <c r="H55" s="1"/>
      <c r="I55" s="14">
        <v>0</v>
      </c>
      <c r="J55" s="14"/>
      <c r="K55" s="14">
        <v>220</v>
      </c>
      <c r="L55" s="14"/>
      <c r="M55" s="14">
        <v>0</v>
      </c>
      <c r="N55" s="14"/>
      <c r="O55" s="14">
        <v>0</v>
      </c>
      <c r="P55" s="14"/>
      <c r="Q55" s="14">
        <v>2000</v>
      </c>
      <c r="R55" s="14"/>
      <c r="S55" s="14">
        <v>0</v>
      </c>
      <c r="T55" s="14"/>
      <c r="U55" s="14">
        <v>0</v>
      </c>
      <c r="V55" s="14"/>
      <c r="W55" s="14">
        <v>0</v>
      </c>
      <c r="X55" s="14"/>
      <c r="Y55" s="14">
        <v>500</v>
      </c>
      <c r="Z55" s="14"/>
      <c r="AA55" s="14">
        <v>500</v>
      </c>
      <c r="AB55" s="14"/>
      <c r="AC55" s="14">
        <v>500</v>
      </c>
      <c r="AD55" s="14"/>
      <c r="AE55" s="14">
        <v>500</v>
      </c>
      <c r="AF55" s="14"/>
      <c r="AG55" s="14">
        <f t="shared" si="8"/>
        <v>4220</v>
      </c>
    </row>
    <row r="56" spans="1:33" x14ac:dyDescent="0.25">
      <c r="A56" s="1"/>
      <c r="B56" s="1"/>
      <c r="C56" s="1"/>
      <c r="D56" s="1"/>
      <c r="E56" s="1"/>
      <c r="F56" s="1"/>
      <c r="G56" s="1" t="s">
        <v>55</v>
      </c>
      <c r="H56" s="1"/>
      <c r="I56" s="14">
        <v>8696.9</v>
      </c>
      <c r="J56" s="14"/>
      <c r="K56" s="14">
        <v>9345.1200000000008</v>
      </c>
      <c r="L56" s="14"/>
      <c r="M56" s="14">
        <v>8638.68</v>
      </c>
      <c r="N56" s="14"/>
      <c r="O56" s="14">
        <v>9729.86</v>
      </c>
      <c r="P56" s="14"/>
      <c r="Q56" s="14">
        <v>9310.77</v>
      </c>
      <c r="R56" s="14"/>
      <c r="S56" s="14">
        <v>8490.44</v>
      </c>
      <c r="T56" s="14"/>
      <c r="U56" s="14">
        <v>8987.73</v>
      </c>
      <c r="V56" s="14"/>
      <c r="W56" s="14">
        <v>8984.5</v>
      </c>
      <c r="X56" s="14"/>
      <c r="Y56" s="14">
        <v>8694.52</v>
      </c>
      <c r="Z56" s="14"/>
      <c r="AA56" s="14">
        <v>7994.02</v>
      </c>
      <c r="AB56" s="14"/>
      <c r="AC56" s="14">
        <v>9978.75</v>
      </c>
      <c r="AD56" s="14"/>
      <c r="AE56" s="14">
        <v>8410.9</v>
      </c>
      <c r="AF56" s="14"/>
      <c r="AG56" s="14">
        <f t="shared" si="8"/>
        <v>107262.19</v>
      </c>
    </row>
    <row r="57" spans="1:33" x14ac:dyDescent="0.25">
      <c r="A57" s="1"/>
      <c r="B57" s="1"/>
      <c r="C57" s="1"/>
      <c r="D57" s="1"/>
      <c r="E57" s="1"/>
      <c r="F57" s="1"/>
      <c r="G57" s="1" t="s">
        <v>56</v>
      </c>
      <c r="H57" s="1"/>
      <c r="I57" s="14">
        <v>322.79000000000002</v>
      </c>
      <c r="J57" s="14"/>
      <c r="K57" s="14">
        <v>59.34</v>
      </c>
      <c r="L57" s="14"/>
      <c r="M57" s="14">
        <v>160.63</v>
      </c>
      <c r="N57" s="14"/>
      <c r="O57" s="14">
        <v>97.46</v>
      </c>
      <c r="P57" s="14"/>
      <c r="Q57" s="14">
        <v>27.21</v>
      </c>
      <c r="R57" s="14"/>
      <c r="S57" s="14">
        <v>148.35</v>
      </c>
      <c r="T57" s="14"/>
      <c r="U57" s="14">
        <v>175.06</v>
      </c>
      <c r="V57" s="14"/>
      <c r="W57" s="14">
        <v>55.01</v>
      </c>
      <c r="X57" s="14"/>
      <c r="Y57" s="14">
        <v>75.83</v>
      </c>
      <c r="Z57" s="14"/>
      <c r="AA57" s="14">
        <v>87.98</v>
      </c>
      <c r="AB57" s="14"/>
      <c r="AC57" s="14">
        <v>334</v>
      </c>
      <c r="AD57" s="14"/>
      <c r="AE57" s="14">
        <v>458.22</v>
      </c>
      <c r="AF57" s="14"/>
      <c r="AG57" s="14">
        <f t="shared" si="8"/>
        <v>2001.88</v>
      </c>
    </row>
    <row r="58" spans="1:33" x14ac:dyDescent="0.25">
      <c r="A58" s="1"/>
      <c r="B58" s="1"/>
      <c r="C58" s="1"/>
      <c r="D58" s="1"/>
      <c r="E58" s="1"/>
      <c r="F58" s="1"/>
      <c r="G58" s="1" t="s">
        <v>57</v>
      </c>
      <c r="H58" s="1"/>
      <c r="I58" s="14">
        <v>15686.67</v>
      </c>
      <c r="J58" s="14"/>
      <c r="K58" s="14">
        <v>17463.55</v>
      </c>
      <c r="L58" s="14"/>
      <c r="M58" s="14">
        <v>15513.98</v>
      </c>
      <c r="N58" s="14"/>
      <c r="O58" s="14">
        <v>16688.07</v>
      </c>
      <c r="P58" s="14"/>
      <c r="Q58" s="14">
        <v>16404.55</v>
      </c>
      <c r="R58" s="14"/>
      <c r="S58" s="14">
        <v>16054.23</v>
      </c>
      <c r="T58" s="14"/>
      <c r="U58" s="14">
        <v>16247.29</v>
      </c>
      <c r="V58" s="14"/>
      <c r="W58" s="14">
        <v>16148.43</v>
      </c>
      <c r="X58" s="14"/>
      <c r="Y58" s="14">
        <v>16477.07</v>
      </c>
      <c r="Z58" s="14"/>
      <c r="AA58" s="14">
        <v>12981.36</v>
      </c>
      <c r="AB58" s="14"/>
      <c r="AC58" s="14">
        <v>12358.03</v>
      </c>
      <c r="AD58" s="14"/>
      <c r="AE58" s="14">
        <v>14857.78</v>
      </c>
      <c r="AF58" s="14"/>
      <c r="AG58" s="14">
        <f t="shared" si="8"/>
        <v>186881.01</v>
      </c>
    </row>
    <row r="59" spans="1:33" x14ac:dyDescent="0.25">
      <c r="A59" s="1"/>
      <c r="B59" s="1"/>
      <c r="C59" s="1"/>
      <c r="D59" s="1"/>
      <c r="E59" s="1"/>
      <c r="F59" s="1"/>
      <c r="G59" s="1" t="s">
        <v>58</v>
      </c>
      <c r="H59" s="1"/>
      <c r="I59" s="14">
        <v>289.57</v>
      </c>
      <c r="J59" s="14"/>
      <c r="K59" s="14">
        <v>129.75</v>
      </c>
      <c r="L59" s="14"/>
      <c r="M59" s="14">
        <v>214.7</v>
      </c>
      <c r="N59" s="14"/>
      <c r="O59" s="14">
        <v>272.52999999999997</v>
      </c>
      <c r="P59" s="14"/>
      <c r="Q59" s="14">
        <v>184.21</v>
      </c>
      <c r="R59" s="14"/>
      <c r="S59" s="14">
        <v>885.67</v>
      </c>
      <c r="T59" s="14"/>
      <c r="U59" s="14">
        <v>1457.42</v>
      </c>
      <c r="V59" s="14"/>
      <c r="W59" s="14">
        <v>809.13</v>
      </c>
      <c r="X59" s="14"/>
      <c r="Y59" s="14">
        <v>916.35</v>
      </c>
      <c r="Z59" s="14"/>
      <c r="AA59" s="14">
        <v>1323.94</v>
      </c>
      <c r="AB59" s="14"/>
      <c r="AC59" s="14">
        <v>651.02</v>
      </c>
      <c r="AD59" s="14"/>
      <c r="AE59" s="14">
        <v>1856.49</v>
      </c>
      <c r="AF59" s="14"/>
      <c r="AG59" s="14">
        <f t="shared" si="8"/>
        <v>8990.7800000000007</v>
      </c>
    </row>
    <row r="60" spans="1:33" x14ac:dyDescent="0.25">
      <c r="A60" s="1"/>
      <c r="B60" s="1"/>
      <c r="C60" s="1"/>
      <c r="D60" s="1"/>
      <c r="E60" s="1"/>
      <c r="F60" s="1"/>
      <c r="G60" s="1" t="s">
        <v>59</v>
      </c>
      <c r="H60" s="1"/>
      <c r="I60" s="14">
        <v>2211.6</v>
      </c>
      <c r="J60" s="14"/>
      <c r="K60" s="14">
        <v>1992.78</v>
      </c>
      <c r="L60" s="14"/>
      <c r="M60" s="14">
        <v>1781.47</v>
      </c>
      <c r="N60" s="14"/>
      <c r="O60" s="14">
        <v>1941.43</v>
      </c>
      <c r="P60" s="14"/>
      <c r="Q60" s="14">
        <v>1944.2</v>
      </c>
      <c r="R60" s="14"/>
      <c r="S60" s="14">
        <v>1719.72</v>
      </c>
      <c r="T60" s="14"/>
      <c r="U60" s="14">
        <v>2112.4899999999998</v>
      </c>
      <c r="V60" s="14"/>
      <c r="W60" s="14">
        <v>2622</v>
      </c>
      <c r="X60" s="14"/>
      <c r="Y60" s="14">
        <v>2953.73</v>
      </c>
      <c r="Z60" s="14"/>
      <c r="AA60" s="14">
        <v>2216.1999999999998</v>
      </c>
      <c r="AB60" s="14"/>
      <c r="AC60" s="14">
        <v>1958.96</v>
      </c>
      <c r="AD60" s="14"/>
      <c r="AE60" s="14">
        <v>1904.34</v>
      </c>
      <c r="AF60" s="14"/>
      <c r="AG60" s="14">
        <f t="shared" si="8"/>
        <v>25358.92</v>
      </c>
    </row>
    <row r="61" spans="1:33" ht="15.75" thickBot="1" x14ac:dyDescent="0.3">
      <c r="A61" s="1"/>
      <c r="B61" s="1"/>
      <c r="C61" s="1"/>
      <c r="D61" s="1"/>
      <c r="E61" s="1"/>
      <c r="F61" s="1"/>
      <c r="G61" s="1" t="s">
        <v>60</v>
      </c>
      <c r="H61" s="1"/>
      <c r="I61" s="15">
        <v>-4838.55</v>
      </c>
      <c r="J61" s="14"/>
      <c r="K61" s="15">
        <v>-5054.3999999999996</v>
      </c>
      <c r="L61" s="14"/>
      <c r="M61" s="15">
        <v>-4709.8500000000004</v>
      </c>
      <c r="N61" s="14"/>
      <c r="O61" s="15">
        <v>-5253.89</v>
      </c>
      <c r="P61" s="14"/>
      <c r="Q61" s="15">
        <v>-4997.75</v>
      </c>
      <c r="R61" s="14"/>
      <c r="S61" s="15">
        <v>-4622.68</v>
      </c>
      <c r="T61" s="14"/>
      <c r="U61" s="15">
        <v>-4867.6899999999996</v>
      </c>
      <c r="V61" s="14"/>
      <c r="W61" s="15">
        <v>-5016.62</v>
      </c>
      <c r="X61" s="14"/>
      <c r="Y61" s="15">
        <v>-4863.59</v>
      </c>
      <c r="Z61" s="14"/>
      <c r="AA61" s="15">
        <v>-4472.6000000000004</v>
      </c>
      <c r="AB61" s="14"/>
      <c r="AC61" s="15">
        <v>-5617.16</v>
      </c>
      <c r="AD61" s="14"/>
      <c r="AE61" s="15">
        <v>-4753.13</v>
      </c>
      <c r="AF61" s="14"/>
      <c r="AG61" s="15">
        <f t="shared" si="8"/>
        <v>-59067.91</v>
      </c>
    </row>
    <row r="62" spans="1:33" x14ac:dyDescent="0.25">
      <c r="A62" s="1"/>
      <c r="B62" s="1"/>
      <c r="C62" s="1"/>
      <c r="D62" s="1"/>
      <c r="E62" s="1"/>
      <c r="F62" s="1" t="s">
        <v>61</v>
      </c>
      <c r="G62" s="1"/>
      <c r="H62" s="1"/>
      <c r="I62" s="14">
        <f>ROUND(SUM(I48:I61),5)</f>
        <v>30512</v>
      </c>
      <c r="J62" s="14"/>
      <c r="K62" s="14">
        <f>ROUND(SUM(K48:K61),5)</f>
        <v>32330.02</v>
      </c>
      <c r="L62" s="14"/>
      <c r="M62" s="14">
        <f>ROUND(SUM(M48:M61),5)</f>
        <v>34257.24</v>
      </c>
      <c r="N62" s="14"/>
      <c r="O62" s="14">
        <f>ROUND(SUM(O48:O61),5)</f>
        <v>32271.31</v>
      </c>
      <c r="P62" s="14"/>
      <c r="Q62" s="14">
        <f>ROUND(SUM(Q48:Q61),5)</f>
        <v>32865.440000000002</v>
      </c>
      <c r="R62" s="14"/>
      <c r="S62" s="14">
        <f>ROUND(SUM(S48:S61),5)</f>
        <v>28977.18</v>
      </c>
      <c r="T62" s="14"/>
      <c r="U62" s="14">
        <f>ROUND(SUM(U48:U61),5)</f>
        <v>33496.089999999997</v>
      </c>
      <c r="V62" s="14"/>
      <c r="W62" s="14">
        <f>ROUND(SUM(W48:W61),5)</f>
        <v>29609.759999999998</v>
      </c>
      <c r="X62" s="14"/>
      <c r="Y62" s="14">
        <f>ROUND(SUM(Y48:Y61),5)</f>
        <v>30019.46</v>
      </c>
      <c r="Z62" s="14"/>
      <c r="AA62" s="14">
        <f>ROUND(SUM(AA48:AA61),5)</f>
        <v>27128.47</v>
      </c>
      <c r="AB62" s="14"/>
      <c r="AC62" s="14">
        <f>ROUND(SUM(AC48:AC61),5)</f>
        <v>25665.49</v>
      </c>
      <c r="AD62" s="14"/>
      <c r="AE62" s="14">
        <f>ROUND(SUM(AE48:AE61),5)</f>
        <v>28888.92</v>
      </c>
      <c r="AF62" s="14"/>
      <c r="AG62" s="14">
        <f t="shared" si="8"/>
        <v>366021.38</v>
      </c>
    </row>
    <row r="63" spans="1:33" x14ac:dyDescent="0.25">
      <c r="A63" s="1"/>
      <c r="B63" s="1"/>
      <c r="C63" s="1"/>
      <c r="D63" s="1"/>
      <c r="E63" s="1"/>
      <c r="F63" s="1" t="s">
        <v>62</v>
      </c>
      <c r="G63" s="1"/>
      <c r="H63" s="1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x14ac:dyDescent="0.25">
      <c r="A64" s="1"/>
      <c r="B64" s="1"/>
      <c r="C64" s="1"/>
      <c r="D64" s="1"/>
      <c r="E64" s="1"/>
      <c r="F64" s="1"/>
      <c r="G64" s="1" t="s">
        <v>63</v>
      </c>
      <c r="H64" s="1"/>
      <c r="I64" s="14">
        <v>8334.66</v>
      </c>
      <c r="J64" s="14"/>
      <c r="K64" s="14">
        <v>7331.04</v>
      </c>
      <c r="L64" s="14"/>
      <c r="M64" s="14">
        <v>7870.92</v>
      </c>
      <c r="N64" s="14"/>
      <c r="O64" s="14">
        <v>8799.24</v>
      </c>
      <c r="P64" s="14"/>
      <c r="Q64" s="14">
        <v>8477.17</v>
      </c>
      <c r="R64" s="14"/>
      <c r="S64" s="14">
        <v>7932.53</v>
      </c>
      <c r="T64" s="14"/>
      <c r="U64" s="14">
        <v>8389.16</v>
      </c>
      <c r="V64" s="14"/>
      <c r="W64" s="14">
        <v>8274.35</v>
      </c>
      <c r="X64" s="14"/>
      <c r="Y64" s="14">
        <v>4853.1400000000003</v>
      </c>
      <c r="Z64" s="14"/>
      <c r="AA64" s="14">
        <v>4320</v>
      </c>
      <c r="AB64" s="14"/>
      <c r="AC64" s="14">
        <v>5076</v>
      </c>
      <c r="AD64" s="14"/>
      <c r="AE64" s="14">
        <v>5719.8</v>
      </c>
      <c r="AF64" s="14"/>
      <c r="AG64" s="14">
        <f t="shared" ref="AG64:AG73" si="9">ROUND(SUM(I64:AE64),5)</f>
        <v>85378.01</v>
      </c>
    </row>
    <row r="65" spans="1:33" x14ac:dyDescent="0.25">
      <c r="A65" s="1"/>
      <c r="B65" s="1"/>
      <c r="C65" s="1"/>
      <c r="D65" s="1"/>
      <c r="E65" s="1"/>
      <c r="F65" s="1"/>
      <c r="G65" s="1" t="s">
        <v>64</v>
      </c>
      <c r="H65" s="1"/>
      <c r="I65" s="14">
        <v>767.81</v>
      </c>
      <c r="J65" s="14"/>
      <c r="K65" s="14">
        <v>501.95</v>
      </c>
      <c r="L65" s="14"/>
      <c r="M65" s="14">
        <v>543.05999999999995</v>
      </c>
      <c r="N65" s="14"/>
      <c r="O65" s="14">
        <v>864.6</v>
      </c>
      <c r="P65" s="14"/>
      <c r="Q65" s="14">
        <v>947.54</v>
      </c>
      <c r="R65" s="14"/>
      <c r="S65" s="14">
        <v>1204.7</v>
      </c>
      <c r="T65" s="14"/>
      <c r="U65" s="14">
        <v>1643.19</v>
      </c>
      <c r="V65" s="14"/>
      <c r="W65" s="14">
        <v>498.22</v>
      </c>
      <c r="X65" s="14"/>
      <c r="Y65" s="14">
        <v>445.5</v>
      </c>
      <c r="Z65" s="14"/>
      <c r="AA65" s="14">
        <v>629.86</v>
      </c>
      <c r="AB65" s="14"/>
      <c r="AC65" s="14">
        <v>814.59</v>
      </c>
      <c r="AD65" s="14"/>
      <c r="AE65" s="14">
        <v>629.17999999999995</v>
      </c>
      <c r="AF65" s="14"/>
      <c r="AG65" s="14">
        <f t="shared" si="9"/>
        <v>9490.2000000000007</v>
      </c>
    </row>
    <row r="66" spans="1:33" x14ac:dyDescent="0.25">
      <c r="A66" s="1"/>
      <c r="B66" s="1"/>
      <c r="C66" s="1"/>
      <c r="D66" s="1"/>
      <c r="E66" s="1"/>
      <c r="F66" s="1"/>
      <c r="G66" s="1" t="s">
        <v>65</v>
      </c>
      <c r="H66" s="1"/>
      <c r="I66" s="14">
        <v>656.67</v>
      </c>
      <c r="J66" s="14"/>
      <c r="K66" s="14">
        <v>617.95000000000005</v>
      </c>
      <c r="L66" s="14"/>
      <c r="M66" s="14">
        <v>614.5</v>
      </c>
      <c r="N66" s="14"/>
      <c r="O66" s="14">
        <v>710.28</v>
      </c>
      <c r="P66" s="14"/>
      <c r="Q66" s="14">
        <v>687.86</v>
      </c>
      <c r="R66" s="14"/>
      <c r="S66" s="14">
        <v>841.2</v>
      </c>
      <c r="T66" s="14"/>
      <c r="U66" s="14">
        <v>565.89</v>
      </c>
      <c r="V66" s="14"/>
      <c r="W66" s="14">
        <v>850.87</v>
      </c>
      <c r="X66" s="14"/>
      <c r="Y66" s="14">
        <v>596.02</v>
      </c>
      <c r="Z66" s="14"/>
      <c r="AA66" s="14">
        <v>400.36</v>
      </c>
      <c r="AB66" s="14"/>
      <c r="AC66" s="14">
        <v>433.84</v>
      </c>
      <c r="AD66" s="14"/>
      <c r="AE66" s="14">
        <v>518.46</v>
      </c>
      <c r="AF66" s="14"/>
      <c r="AG66" s="14">
        <f t="shared" si="9"/>
        <v>7493.9</v>
      </c>
    </row>
    <row r="67" spans="1:33" x14ac:dyDescent="0.25">
      <c r="A67" s="1"/>
      <c r="B67" s="1"/>
      <c r="C67" s="1"/>
      <c r="D67" s="1"/>
      <c r="E67" s="1"/>
      <c r="F67" s="1"/>
      <c r="G67" s="1" t="s">
        <v>237</v>
      </c>
      <c r="H67" s="1"/>
      <c r="I67" s="14">
        <v>4166.67</v>
      </c>
      <c r="J67" s="14"/>
      <c r="K67" s="14">
        <v>4166.67</v>
      </c>
      <c r="L67" s="14"/>
      <c r="M67" s="14">
        <v>4166.67</v>
      </c>
      <c r="N67" s="14"/>
      <c r="O67" s="14">
        <v>4166.67</v>
      </c>
      <c r="P67" s="14"/>
      <c r="Q67" s="14">
        <v>4166.67</v>
      </c>
      <c r="R67" s="14"/>
      <c r="S67" s="14">
        <v>4166.67</v>
      </c>
      <c r="T67" s="14"/>
      <c r="U67" s="14">
        <v>4166.67</v>
      </c>
      <c r="V67" s="14"/>
      <c r="W67" s="14">
        <v>4166.67</v>
      </c>
      <c r="X67" s="14"/>
      <c r="Y67" s="14">
        <v>4200</v>
      </c>
      <c r="Z67" s="14"/>
      <c r="AA67" s="14">
        <v>4200</v>
      </c>
      <c r="AB67" s="14"/>
      <c r="AC67" s="14">
        <v>4200</v>
      </c>
      <c r="AD67" s="14"/>
      <c r="AE67" s="14">
        <v>4200</v>
      </c>
      <c r="AF67" s="14"/>
      <c r="AG67" s="14">
        <f t="shared" si="9"/>
        <v>50133.36</v>
      </c>
    </row>
    <row r="68" spans="1:33" x14ac:dyDescent="0.25">
      <c r="A68" s="1"/>
      <c r="B68" s="1"/>
      <c r="C68" s="1"/>
      <c r="D68" s="1"/>
      <c r="E68" s="1"/>
      <c r="F68" s="1"/>
      <c r="G68" s="1" t="s">
        <v>238</v>
      </c>
      <c r="H68" s="1"/>
      <c r="I68" s="14">
        <v>-2634.25</v>
      </c>
      <c r="J68" s="14"/>
      <c r="K68" s="14">
        <v>-2634.25</v>
      </c>
      <c r="L68" s="14"/>
      <c r="M68" s="14">
        <v>-2634.25</v>
      </c>
      <c r="N68" s="14"/>
      <c r="O68" s="14">
        <v>-2634.25</v>
      </c>
      <c r="P68" s="14"/>
      <c r="Q68" s="14">
        <v>-2634.25</v>
      </c>
      <c r="R68" s="14"/>
      <c r="S68" s="14">
        <v>-2634.25</v>
      </c>
      <c r="T68" s="14"/>
      <c r="U68" s="14">
        <v>-2634.25</v>
      </c>
      <c r="V68" s="14"/>
      <c r="W68" s="14">
        <v>-2634.25</v>
      </c>
      <c r="X68" s="14"/>
      <c r="Y68" s="14">
        <v>-2650</v>
      </c>
      <c r="Z68" s="14"/>
      <c r="AA68" s="14">
        <v>-2650</v>
      </c>
      <c r="AB68" s="14"/>
      <c r="AC68" s="14">
        <v>-2650</v>
      </c>
      <c r="AD68" s="14"/>
      <c r="AE68" s="14">
        <v>-2650</v>
      </c>
      <c r="AF68" s="14"/>
      <c r="AG68" s="14">
        <f t="shared" si="9"/>
        <v>-31674</v>
      </c>
    </row>
    <row r="69" spans="1:33" ht="15.75" thickBot="1" x14ac:dyDescent="0.3">
      <c r="A69" s="1"/>
      <c r="B69" s="1"/>
      <c r="C69" s="1"/>
      <c r="D69" s="1"/>
      <c r="E69" s="1"/>
      <c r="F69" s="1"/>
      <c r="G69" s="1" t="s">
        <v>239</v>
      </c>
      <c r="H69" s="1"/>
      <c r="I69" s="17">
        <v>-1611.67</v>
      </c>
      <c r="J69" s="14"/>
      <c r="K69" s="17">
        <v>-6042.15</v>
      </c>
      <c r="L69" s="14"/>
      <c r="M69" s="17">
        <v>-685.41</v>
      </c>
      <c r="N69" s="14"/>
      <c r="O69" s="17">
        <v>-553.28</v>
      </c>
      <c r="P69" s="14"/>
      <c r="Q69" s="17">
        <v>-8993.52</v>
      </c>
      <c r="R69" s="14"/>
      <c r="S69" s="17">
        <v>-1515.75</v>
      </c>
      <c r="T69" s="14"/>
      <c r="U69" s="17">
        <v>-623.6</v>
      </c>
      <c r="V69" s="14"/>
      <c r="W69" s="17">
        <v>-7232.09</v>
      </c>
      <c r="X69" s="14"/>
      <c r="Y69" s="17">
        <v>-136.35</v>
      </c>
      <c r="Z69" s="14"/>
      <c r="AA69" s="17">
        <v>-297.89999999999998</v>
      </c>
      <c r="AB69" s="14"/>
      <c r="AC69" s="17">
        <v>-893.02</v>
      </c>
      <c r="AD69" s="14"/>
      <c r="AE69" s="17">
        <v>-54.4</v>
      </c>
      <c r="AF69" s="14"/>
      <c r="AG69" s="17">
        <f t="shared" si="9"/>
        <v>-28639.14</v>
      </c>
    </row>
    <row r="70" spans="1:33" ht="15.75" thickBot="1" x14ac:dyDescent="0.3">
      <c r="A70" s="1"/>
      <c r="B70" s="1"/>
      <c r="C70" s="1"/>
      <c r="D70" s="1"/>
      <c r="E70" s="1"/>
      <c r="F70" s="1" t="s">
        <v>66</v>
      </c>
      <c r="G70" s="1"/>
      <c r="H70" s="1"/>
      <c r="I70" s="18">
        <f>ROUND(SUM(I63:I69),5)</f>
        <v>9679.89</v>
      </c>
      <c r="J70" s="14"/>
      <c r="K70" s="18">
        <f>ROUND(SUM(K63:K69),5)</f>
        <v>3941.21</v>
      </c>
      <c r="L70" s="14"/>
      <c r="M70" s="18">
        <f>ROUND(SUM(M63:M69),5)</f>
        <v>9875.49</v>
      </c>
      <c r="N70" s="14"/>
      <c r="O70" s="18">
        <f>ROUND(SUM(O63:O69),5)</f>
        <v>11353.26</v>
      </c>
      <c r="P70" s="14"/>
      <c r="Q70" s="18">
        <f>ROUND(SUM(Q63:Q69),5)</f>
        <v>2651.47</v>
      </c>
      <c r="R70" s="14"/>
      <c r="S70" s="18">
        <f>ROUND(SUM(S63:S69),5)</f>
        <v>9995.1</v>
      </c>
      <c r="T70" s="14"/>
      <c r="U70" s="18">
        <f>ROUND(SUM(U63:U69),5)</f>
        <v>11507.06</v>
      </c>
      <c r="V70" s="14"/>
      <c r="W70" s="18">
        <f>ROUND(SUM(W63:W69),5)</f>
        <v>3923.77</v>
      </c>
      <c r="X70" s="14"/>
      <c r="Y70" s="18">
        <f>ROUND(SUM(Y63:Y69),5)</f>
        <v>7308.31</v>
      </c>
      <c r="Z70" s="14"/>
      <c r="AA70" s="18">
        <f>ROUND(SUM(AA63:AA69),5)</f>
        <v>6602.32</v>
      </c>
      <c r="AB70" s="14"/>
      <c r="AC70" s="18">
        <f>ROUND(SUM(AC63:AC69),5)</f>
        <v>6981.41</v>
      </c>
      <c r="AD70" s="14"/>
      <c r="AE70" s="18">
        <f>ROUND(SUM(AE63:AE69),5)</f>
        <v>8363.0400000000009</v>
      </c>
      <c r="AF70" s="14"/>
      <c r="AG70" s="18">
        <f t="shared" si="9"/>
        <v>92182.33</v>
      </c>
    </row>
    <row r="71" spans="1:33" ht="15.75" thickBot="1" x14ac:dyDescent="0.3">
      <c r="A71" s="1"/>
      <c r="B71" s="1"/>
      <c r="C71" s="1"/>
      <c r="D71" s="1"/>
      <c r="E71" s="1" t="s">
        <v>67</v>
      </c>
      <c r="F71" s="1"/>
      <c r="G71" s="1"/>
      <c r="H71" s="1"/>
      <c r="I71" s="18">
        <f>ROUND(I47+I62+I70,5)</f>
        <v>40191.89</v>
      </c>
      <c r="J71" s="14"/>
      <c r="K71" s="18">
        <f>ROUND(K47+K62+K70,5)</f>
        <v>36271.230000000003</v>
      </c>
      <c r="L71" s="14"/>
      <c r="M71" s="18">
        <f>ROUND(M47+M62+M70,5)</f>
        <v>44132.73</v>
      </c>
      <c r="N71" s="14"/>
      <c r="O71" s="18">
        <f>ROUND(O47+O62+O70,5)</f>
        <v>43624.57</v>
      </c>
      <c r="P71" s="14"/>
      <c r="Q71" s="18">
        <f>ROUND(Q47+Q62+Q70,5)</f>
        <v>35516.910000000003</v>
      </c>
      <c r="R71" s="14"/>
      <c r="S71" s="18">
        <f>ROUND(S47+S62+S70,5)</f>
        <v>38972.28</v>
      </c>
      <c r="T71" s="14"/>
      <c r="U71" s="18">
        <f>ROUND(U47+U62+U70,5)</f>
        <v>45003.15</v>
      </c>
      <c r="V71" s="14"/>
      <c r="W71" s="18">
        <f>ROUND(W47+W62+W70,5)</f>
        <v>33533.53</v>
      </c>
      <c r="X71" s="14"/>
      <c r="Y71" s="18">
        <f>ROUND(Y47+Y62+Y70,5)</f>
        <v>37327.769999999997</v>
      </c>
      <c r="Z71" s="14"/>
      <c r="AA71" s="18">
        <f>ROUND(AA47+AA62+AA70,5)</f>
        <v>33730.79</v>
      </c>
      <c r="AB71" s="14"/>
      <c r="AC71" s="18">
        <f>ROUND(AC47+AC62+AC70,5)</f>
        <v>32646.9</v>
      </c>
      <c r="AD71" s="14"/>
      <c r="AE71" s="18">
        <f>ROUND(AE47+AE62+AE70,5)</f>
        <v>37251.96</v>
      </c>
      <c r="AF71" s="14"/>
      <c r="AG71" s="18">
        <f t="shared" si="9"/>
        <v>458203.71</v>
      </c>
    </row>
    <row r="72" spans="1:33" ht="15.75" thickBot="1" x14ac:dyDescent="0.3">
      <c r="A72" s="1"/>
      <c r="B72" s="1"/>
      <c r="C72" s="1"/>
      <c r="D72" s="1" t="s">
        <v>68</v>
      </c>
      <c r="E72" s="1"/>
      <c r="F72" s="1"/>
      <c r="G72" s="1"/>
      <c r="H72" s="1"/>
      <c r="I72" s="16">
        <f>ROUND(I15+I28+I39+I46+I71,5)</f>
        <v>434887.03729000001</v>
      </c>
      <c r="J72" s="14"/>
      <c r="K72" s="16">
        <f>ROUND(K15+K28+K39+K46+K71,5)</f>
        <v>438993.45718999999</v>
      </c>
      <c r="L72" s="14"/>
      <c r="M72" s="16">
        <f>ROUND(M15+M28+M39+M46+M71,5)</f>
        <v>358573.37864000001</v>
      </c>
      <c r="N72" s="14"/>
      <c r="O72" s="16">
        <f>ROUND(O15+O28+O39+O46+O71,5)</f>
        <v>360315.36351</v>
      </c>
      <c r="P72" s="14"/>
      <c r="Q72" s="16">
        <f>ROUND(Q15+Q28+Q39+Q46+Q71,5)</f>
        <v>329645.52937</v>
      </c>
      <c r="R72" s="14"/>
      <c r="S72" s="16">
        <f>ROUND(S15+S28+S39+S46+S71,5)</f>
        <v>360323.22850000003</v>
      </c>
      <c r="T72" s="14"/>
      <c r="U72" s="16">
        <f>ROUND(U15+U28+U39+U46+U71,5)</f>
        <v>405505.88566000003</v>
      </c>
      <c r="V72" s="14"/>
      <c r="W72" s="16">
        <f>ROUND(W15+W28+W39+W46+W71,5)</f>
        <v>420743.83084000001</v>
      </c>
      <c r="X72" s="14"/>
      <c r="Y72" s="16">
        <f>ROUND(Y15+Y28+Y39+Y46+Y71,5)</f>
        <v>353504.16554999998</v>
      </c>
      <c r="Z72" s="14"/>
      <c r="AA72" s="16">
        <f>ROUND(AA15+AA28+AA39+AA46+AA71,5)</f>
        <v>402548.54209</v>
      </c>
      <c r="AB72" s="14"/>
      <c r="AC72" s="16">
        <f>ROUND(AC15+AC28+AC39+AC46+AC71,5)</f>
        <v>407946.44149</v>
      </c>
      <c r="AD72" s="14"/>
      <c r="AE72" s="16">
        <f>ROUND(AE15+AE28+AE39+AE46+AE71,5)</f>
        <v>406253.70588000002</v>
      </c>
      <c r="AF72" s="14"/>
      <c r="AG72" s="16">
        <f t="shared" si="9"/>
        <v>4679240.5660100002</v>
      </c>
    </row>
    <row r="73" spans="1:33" x14ac:dyDescent="0.25">
      <c r="A73" s="1"/>
      <c r="B73" s="1"/>
      <c r="C73" s="1" t="s">
        <v>69</v>
      </c>
      <c r="D73" s="1"/>
      <c r="E73" s="1"/>
      <c r="F73" s="1"/>
      <c r="G73" s="1"/>
      <c r="H73" s="1"/>
      <c r="I73" s="14">
        <f>ROUND(I14-I72,5)</f>
        <v>411748.96270999999</v>
      </c>
      <c r="J73" s="14"/>
      <c r="K73" s="14">
        <f>ROUND(K14-K72,5)</f>
        <v>448991.04281000001</v>
      </c>
      <c r="L73" s="14"/>
      <c r="M73" s="14">
        <f>ROUND(M14-M72,5)</f>
        <v>304245.33136000001</v>
      </c>
      <c r="N73" s="14"/>
      <c r="O73" s="14">
        <f>ROUND(O14-O72,5)</f>
        <v>298973.23648999998</v>
      </c>
      <c r="P73" s="14"/>
      <c r="Q73" s="14">
        <f>ROUND(Q14-Q72,5)</f>
        <v>291127.47063</v>
      </c>
      <c r="R73" s="14"/>
      <c r="S73" s="14">
        <f>ROUND(S14-S72,5)</f>
        <v>356572.77149999997</v>
      </c>
      <c r="T73" s="14"/>
      <c r="U73" s="14">
        <f>ROUND(U14-U72,5)</f>
        <v>294708.11433999997</v>
      </c>
      <c r="V73" s="14"/>
      <c r="W73" s="14">
        <f>ROUND(W14-W72,5)</f>
        <v>395493.16915999999</v>
      </c>
      <c r="X73" s="14"/>
      <c r="Y73" s="14">
        <f>ROUND(Y14-Y72,5)</f>
        <v>327066.38445000001</v>
      </c>
      <c r="Z73" s="14"/>
      <c r="AA73" s="14">
        <f>ROUND(AA14-AA72,5)</f>
        <v>446703.45791</v>
      </c>
      <c r="AB73" s="14"/>
      <c r="AC73" s="14">
        <f>ROUND(AC14-AC72,5)</f>
        <v>458722.55851</v>
      </c>
      <c r="AD73" s="14"/>
      <c r="AE73" s="14">
        <f>ROUND(AE14-AE72,5)</f>
        <v>438047.29411999998</v>
      </c>
      <c r="AF73" s="14"/>
      <c r="AG73" s="14">
        <f t="shared" si="9"/>
        <v>4472399.7939900002</v>
      </c>
    </row>
    <row r="74" spans="1:33" x14ac:dyDescent="0.25">
      <c r="A74" s="1"/>
      <c r="B74" s="1"/>
      <c r="C74" s="1"/>
      <c r="D74" s="1" t="s">
        <v>70</v>
      </c>
      <c r="E74" s="1"/>
      <c r="F74" s="1"/>
      <c r="G74" s="1"/>
      <c r="H74" s="1"/>
      <c r="I74" s="23">
        <f>I73/I14</f>
        <v>0.48633528778601431</v>
      </c>
      <c r="J74" s="14"/>
      <c r="K74" s="23">
        <f>K73/K14</f>
        <v>0.50562936944282255</v>
      </c>
      <c r="L74" s="23" t="e">
        <f t="shared" ref="L74:AG74" si="10">L73/L14</f>
        <v>#DIV/0!</v>
      </c>
      <c r="M74" s="23">
        <f t="shared" si="10"/>
        <v>0.45901741572744686</v>
      </c>
      <c r="N74" s="23" t="e">
        <f t="shared" si="10"/>
        <v>#DIV/0!</v>
      </c>
      <c r="O74" s="23">
        <f t="shared" si="10"/>
        <v>0.45347854716432223</v>
      </c>
      <c r="P74" s="23" t="e">
        <f t="shared" si="10"/>
        <v>#DIV/0!</v>
      </c>
      <c r="Q74" s="23">
        <f t="shared" si="10"/>
        <v>0.46897572966285583</v>
      </c>
      <c r="R74" s="23" t="e">
        <f t="shared" si="10"/>
        <v>#DIV/0!</v>
      </c>
      <c r="S74" s="23">
        <f t="shared" si="10"/>
        <v>0.49738423913649954</v>
      </c>
      <c r="T74" s="23" t="e">
        <f t="shared" si="10"/>
        <v>#DIV/0!</v>
      </c>
      <c r="U74" s="23">
        <f t="shared" si="10"/>
        <v>0.42088292199241945</v>
      </c>
      <c r="V74" s="23" t="e">
        <f t="shared" si="10"/>
        <v>#DIV/0!</v>
      </c>
      <c r="W74" s="23">
        <f t="shared" si="10"/>
        <v>0.48453227329807397</v>
      </c>
      <c r="X74" s="23" t="e">
        <f t="shared" si="10"/>
        <v>#DIV/0!</v>
      </c>
      <c r="Y74" s="23">
        <f t="shared" si="10"/>
        <v>0.48057675203547962</v>
      </c>
      <c r="Z74" s="23" t="e">
        <f t="shared" si="10"/>
        <v>#DIV/0!</v>
      </c>
      <c r="AA74" s="23">
        <f t="shared" si="10"/>
        <v>0.52599635668800304</v>
      </c>
      <c r="AB74" s="23" t="e">
        <f t="shared" si="10"/>
        <v>#DIV/0!</v>
      </c>
      <c r="AC74" s="23">
        <f t="shared" si="10"/>
        <v>0.5292938347973678</v>
      </c>
      <c r="AD74" s="23" t="e">
        <f t="shared" si="10"/>
        <v>#DIV/0!</v>
      </c>
      <c r="AE74" s="23">
        <f t="shared" si="10"/>
        <v>0.51882834927354105</v>
      </c>
      <c r="AF74" s="23" t="e">
        <f t="shared" si="10"/>
        <v>#DIV/0!</v>
      </c>
      <c r="AG74" s="23">
        <f t="shared" si="10"/>
        <v>0.48869925150664473</v>
      </c>
    </row>
    <row r="75" spans="1:33" x14ac:dyDescent="0.25">
      <c r="A75" s="1"/>
      <c r="B75" s="1"/>
      <c r="C75" s="1"/>
      <c r="D75" s="1"/>
      <c r="E75" s="1" t="s">
        <v>71</v>
      </c>
      <c r="F75" s="1"/>
      <c r="G75" s="1"/>
      <c r="H75" s="1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x14ac:dyDescent="0.25">
      <c r="A76" s="1"/>
      <c r="B76" s="1"/>
      <c r="C76" s="1"/>
      <c r="D76" s="1"/>
      <c r="E76" s="1"/>
      <c r="F76" s="1" t="s">
        <v>72</v>
      </c>
      <c r="G76" s="1"/>
      <c r="H76" s="1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x14ac:dyDescent="0.25">
      <c r="A77" s="1"/>
      <c r="B77" s="1"/>
      <c r="C77" s="1"/>
      <c r="D77" s="1"/>
      <c r="E77" s="1"/>
      <c r="F77" s="1"/>
      <c r="G77" s="1" t="s">
        <v>73</v>
      </c>
      <c r="H77" s="1"/>
      <c r="I77" s="14">
        <v>3275</v>
      </c>
      <c r="J77" s="14"/>
      <c r="K77" s="14">
        <v>6128</v>
      </c>
      <c r="L77" s="14"/>
      <c r="M77" s="14">
        <v>3399.32</v>
      </c>
      <c r="N77" s="14"/>
      <c r="O77" s="14">
        <v>2800</v>
      </c>
      <c r="P77" s="14"/>
      <c r="Q77" s="14">
        <v>2800</v>
      </c>
      <c r="R77" s="14"/>
      <c r="S77" s="14">
        <v>4190.3999999999996</v>
      </c>
      <c r="T77" s="14"/>
      <c r="U77" s="14">
        <v>4111.1099999999997</v>
      </c>
      <c r="V77" s="14"/>
      <c r="W77" s="14">
        <v>3550</v>
      </c>
      <c r="X77" s="14"/>
      <c r="Y77" s="14">
        <v>4050</v>
      </c>
      <c r="Z77" s="14"/>
      <c r="AA77" s="14">
        <v>3250</v>
      </c>
      <c r="AB77" s="14"/>
      <c r="AC77" s="14">
        <v>4802.9799999999996</v>
      </c>
      <c r="AD77" s="14"/>
      <c r="AE77" s="14">
        <v>3050</v>
      </c>
      <c r="AF77" s="14"/>
      <c r="AG77" s="14">
        <f>ROUND(SUM(I77:AE77),5)</f>
        <v>45406.81</v>
      </c>
    </row>
    <row r="78" spans="1:33" x14ac:dyDescent="0.25">
      <c r="A78" s="1"/>
      <c r="B78" s="1"/>
      <c r="C78" s="1"/>
      <c r="D78" s="1"/>
      <c r="E78" s="1"/>
      <c r="F78" s="1"/>
      <c r="G78" s="1" t="s">
        <v>74</v>
      </c>
      <c r="H78" s="1"/>
      <c r="I78" s="14">
        <v>681.95</v>
      </c>
      <c r="J78" s="14"/>
      <c r="K78" s="14">
        <v>1434.87</v>
      </c>
      <c r="L78" s="14"/>
      <c r="M78" s="14">
        <v>175.55</v>
      </c>
      <c r="N78" s="14"/>
      <c r="O78" s="14">
        <v>703.07</v>
      </c>
      <c r="P78" s="14"/>
      <c r="Q78" s="14">
        <v>382.08</v>
      </c>
      <c r="R78" s="14"/>
      <c r="S78" s="14">
        <v>97.08</v>
      </c>
      <c r="T78" s="14"/>
      <c r="U78" s="14">
        <v>67.08</v>
      </c>
      <c r="V78" s="14"/>
      <c r="W78" s="14">
        <v>67.08</v>
      </c>
      <c r="X78" s="14"/>
      <c r="Y78" s="14">
        <v>96.07</v>
      </c>
      <c r="Z78" s="14"/>
      <c r="AA78" s="14">
        <v>766.08</v>
      </c>
      <c r="AB78" s="14"/>
      <c r="AC78" s="14">
        <v>42.08</v>
      </c>
      <c r="AD78" s="14"/>
      <c r="AE78" s="14">
        <v>67.08</v>
      </c>
      <c r="AF78" s="14"/>
      <c r="AG78" s="14">
        <f>ROUND(SUM(I78:AE78),5)</f>
        <v>4580.07</v>
      </c>
    </row>
    <row r="79" spans="1:33" x14ac:dyDescent="0.25">
      <c r="A79" s="1"/>
      <c r="B79" s="1"/>
      <c r="C79" s="1"/>
      <c r="D79" s="1"/>
      <c r="E79" s="1"/>
      <c r="F79" s="1"/>
      <c r="G79" s="1" t="s">
        <v>75</v>
      </c>
      <c r="H79" s="1"/>
      <c r="I79" s="14">
        <v>778.14</v>
      </c>
      <c r="J79" s="14"/>
      <c r="K79" s="14">
        <v>1228</v>
      </c>
      <c r="L79" s="14"/>
      <c r="M79" s="14">
        <v>810.24</v>
      </c>
      <c r="N79" s="14"/>
      <c r="O79" s="14">
        <v>778.14</v>
      </c>
      <c r="P79" s="14"/>
      <c r="Q79" s="14">
        <v>876.78</v>
      </c>
      <c r="R79" s="14"/>
      <c r="S79" s="14">
        <v>778.14</v>
      </c>
      <c r="T79" s="14"/>
      <c r="U79" s="14">
        <v>778.14</v>
      </c>
      <c r="V79" s="14"/>
      <c r="W79" s="14">
        <v>1572.75</v>
      </c>
      <c r="X79" s="14"/>
      <c r="Y79" s="14">
        <v>868.98</v>
      </c>
      <c r="Z79" s="14"/>
      <c r="AA79" s="14">
        <v>833.97</v>
      </c>
      <c r="AB79" s="14"/>
      <c r="AC79" s="14">
        <v>932.61</v>
      </c>
      <c r="AD79" s="14"/>
      <c r="AE79" s="14">
        <v>833.97</v>
      </c>
      <c r="AF79" s="14"/>
      <c r="AG79" s="14">
        <f>ROUND(SUM(I79:AE79),5)</f>
        <v>11069.86</v>
      </c>
    </row>
    <row r="80" spans="1:33" x14ac:dyDescent="0.25">
      <c r="A80" s="1"/>
      <c r="B80" s="1"/>
      <c r="C80" s="1"/>
      <c r="D80" s="1"/>
      <c r="E80" s="1"/>
      <c r="F80" s="1"/>
      <c r="G80" s="1" t="s">
        <v>76</v>
      </c>
      <c r="H80" s="1"/>
      <c r="I80" s="14">
        <v>641.14</v>
      </c>
      <c r="J80" s="14"/>
      <c r="K80" s="14">
        <v>1395.4</v>
      </c>
      <c r="L80" s="14"/>
      <c r="M80" s="14">
        <v>2459</v>
      </c>
      <c r="N80" s="14"/>
      <c r="O80" s="14">
        <v>1393.16</v>
      </c>
      <c r="P80" s="14"/>
      <c r="Q80" s="14">
        <v>615.65</v>
      </c>
      <c r="R80" s="14"/>
      <c r="S80" s="14">
        <v>3637.81</v>
      </c>
      <c r="T80" s="14"/>
      <c r="U80" s="14">
        <v>2786.95</v>
      </c>
      <c r="V80" s="14"/>
      <c r="W80" s="14">
        <v>1872.74</v>
      </c>
      <c r="X80" s="14"/>
      <c r="Y80" s="14">
        <v>1005.5</v>
      </c>
      <c r="Z80" s="14"/>
      <c r="AA80" s="14">
        <v>892.4</v>
      </c>
      <c r="AB80" s="14"/>
      <c r="AC80" s="14">
        <v>714.3</v>
      </c>
      <c r="AD80" s="14"/>
      <c r="AE80" s="14">
        <v>1702.7</v>
      </c>
      <c r="AF80" s="14"/>
      <c r="AG80" s="14">
        <f>ROUND(SUM(I80:AE80),5)</f>
        <v>19116.75</v>
      </c>
    </row>
    <row r="81" spans="1:33" x14ac:dyDescent="0.25">
      <c r="A81" s="1"/>
      <c r="B81" s="1"/>
      <c r="C81" s="1"/>
      <c r="D81" s="1"/>
      <c r="E81" s="1"/>
      <c r="F81" s="1"/>
      <c r="G81" s="1" t="s">
        <v>77</v>
      </c>
      <c r="H81" s="1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x14ac:dyDescent="0.25">
      <c r="A82" s="1"/>
      <c r="B82" s="1"/>
      <c r="C82" s="1"/>
      <c r="D82" s="1"/>
      <c r="E82" s="1"/>
      <c r="F82" s="1"/>
      <c r="G82" s="1"/>
      <c r="H82" s="1" t="s">
        <v>78</v>
      </c>
      <c r="I82" s="14">
        <v>2229.4499999999998</v>
      </c>
      <c r="J82" s="14"/>
      <c r="K82" s="14">
        <v>2106.63</v>
      </c>
      <c r="L82" s="14"/>
      <c r="M82" s="14">
        <v>2270.2399999999998</v>
      </c>
      <c r="N82" s="14"/>
      <c r="O82" s="14">
        <v>2093.5300000000002</v>
      </c>
      <c r="P82" s="14"/>
      <c r="Q82" s="14">
        <v>2148.88</v>
      </c>
      <c r="R82" s="14"/>
      <c r="S82" s="14">
        <v>2045.46</v>
      </c>
      <c r="T82" s="14"/>
      <c r="U82" s="14">
        <v>2761.44</v>
      </c>
      <c r="V82" s="14"/>
      <c r="W82" s="14">
        <v>2050.94</v>
      </c>
      <c r="X82" s="14"/>
      <c r="Y82" s="14">
        <v>2524.67</v>
      </c>
      <c r="Z82" s="14"/>
      <c r="AA82" s="14">
        <v>3141.47</v>
      </c>
      <c r="AB82" s="14"/>
      <c r="AC82" s="14">
        <v>2658.45</v>
      </c>
      <c r="AD82" s="14"/>
      <c r="AE82" s="14">
        <v>2666.74</v>
      </c>
      <c r="AF82" s="14"/>
      <c r="AG82" s="14">
        <f t="shared" ref="AG82:AG90" si="11">ROUND(SUM(I82:AE82),5)</f>
        <v>28697.9</v>
      </c>
    </row>
    <row r="83" spans="1:33" x14ac:dyDescent="0.25">
      <c r="A83" s="1"/>
      <c r="B83" s="1"/>
      <c r="C83" s="1"/>
      <c r="D83" s="1"/>
      <c r="E83" s="1"/>
      <c r="F83" s="1"/>
      <c r="G83" s="1"/>
      <c r="H83" s="1" t="s">
        <v>79</v>
      </c>
      <c r="I83" s="14">
        <v>300.99</v>
      </c>
      <c r="J83" s="14"/>
      <c r="K83" s="14">
        <v>151.6</v>
      </c>
      <c r="L83" s="14"/>
      <c r="M83" s="14">
        <v>169.24</v>
      </c>
      <c r="N83" s="14"/>
      <c r="O83" s="14">
        <v>10.29</v>
      </c>
      <c r="P83" s="14"/>
      <c r="Q83" s="14">
        <v>-37.880000000000003</v>
      </c>
      <c r="R83" s="14"/>
      <c r="S83" s="14">
        <v>-53.52</v>
      </c>
      <c r="T83" s="14"/>
      <c r="U83" s="14">
        <v>158.97999999999999</v>
      </c>
      <c r="V83" s="14"/>
      <c r="W83" s="14">
        <v>930.11</v>
      </c>
      <c r="X83" s="14"/>
      <c r="Y83" s="14">
        <v>250.47</v>
      </c>
      <c r="Z83" s="14"/>
      <c r="AA83" s="14">
        <v>346.46</v>
      </c>
      <c r="AB83" s="14"/>
      <c r="AC83" s="14">
        <v>458.38</v>
      </c>
      <c r="AD83" s="14"/>
      <c r="AE83" s="14">
        <v>726.95</v>
      </c>
      <c r="AF83" s="14"/>
      <c r="AG83" s="14">
        <f t="shared" si="11"/>
        <v>3412.07</v>
      </c>
    </row>
    <row r="84" spans="1:33" ht="15.75" thickBot="1" x14ac:dyDescent="0.3">
      <c r="A84" s="1"/>
      <c r="B84" s="1"/>
      <c r="C84" s="1"/>
      <c r="D84" s="1"/>
      <c r="E84" s="1"/>
      <c r="F84" s="1"/>
      <c r="G84" s="1"/>
      <c r="H84" s="1" t="s">
        <v>80</v>
      </c>
      <c r="I84" s="15">
        <v>0</v>
      </c>
      <c r="J84" s="14"/>
      <c r="K84" s="15">
        <v>0</v>
      </c>
      <c r="L84" s="14"/>
      <c r="M84" s="15">
        <v>0</v>
      </c>
      <c r="N84" s="14"/>
      <c r="O84" s="15">
        <v>0</v>
      </c>
      <c r="P84" s="14"/>
      <c r="Q84" s="15">
        <v>0</v>
      </c>
      <c r="R84" s="14"/>
      <c r="S84" s="15">
        <v>0</v>
      </c>
      <c r="T84" s="14"/>
      <c r="U84" s="15">
        <v>0</v>
      </c>
      <c r="V84" s="14"/>
      <c r="W84" s="15">
        <v>0</v>
      </c>
      <c r="X84" s="14"/>
      <c r="Y84" s="15">
        <v>0</v>
      </c>
      <c r="Z84" s="14"/>
      <c r="AA84" s="15">
        <v>0</v>
      </c>
      <c r="AB84" s="14"/>
      <c r="AC84" s="15">
        <v>0</v>
      </c>
      <c r="AD84" s="14"/>
      <c r="AE84" s="15">
        <v>0</v>
      </c>
      <c r="AF84" s="14"/>
      <c r="AG84" s="15">
        <f t="shared" si="11"/>
        <v>0</v>
      </c>
    </row>
    <row r="85" spans="1:33" x14ac:dyDescent="0.25">
      <c r="A85" s="1"/>
      <c r="B85" s="1"/>
      <c r="C85" s="1"/>
      <c r="D85" s="1"/>
      <c r="E85" s="1"/>
      <c r="F85" s="1"/>
      <c r="G85" s="1" t="s">
        <v>81</v>
      </c>
      <c r="H85" s="1"/>
      <c r="I85" s="14">
        <f>ROUND(SUM(I81:I84),5)</f>
        <v>2530.44</v>
      </c>
      <c r="J85" s="14"/>
      <c r="K85" s="14">
        <f>ROUND(SUM(K81:K84),5)</f>
        <v>2258.23</v>
      </c>
      <c r="L85" s="14"/>
      <c r="M85" s="14">
        <f>ROUND(SUM(M81:M84),5)</f>
        <v>2439.48</v>
      </c>
      <c r="N85" s="14"/>
      <c r="O85" s="14">
        <f>ROUND(SUM(O81:O84),5)</f>
        <v>2103.8200000000002</v>
      </c>
      <c r="P85" s="14"/>
      <c r="Q85" s="14">
        <f>ROUND(SUM(Q81:Q84),5)</f>
        <v>2111</v>
      </c>
      <c r="R85" s="14"/>
      <c r="S85" s="14">
        <f>ROUND(SUM(S81:S84),5)</f>
        <v>1991.94</v>
      </c>
      <c r="T85" s="14"/>
      <c r="U85" s="14">
        <f>ROUND(SUM(U81:U84),5)</f>
        <v>2920.42</v>
      </c>
      <c r="V85" s="14"/>
      <c r="W85" s="14">
        <f>ROUND(SUM(W81:W84),5)</f>
        <v>2981.05</v>
      </c>
      <c r="X85" s="14"/>
      <c r="Y85" s="14">
        <f>ROUND(SUM(Y81:Y84),5)</f>
        <v>2775.14</v>
      </c>
      <c r="Z85" s="14"/>
      <c r="AA85" s="14">
        <f>ROUND(SUM(AA81:AA84),5)</f>
        <v>3487.93</v>
      </c>
      <c r="AB85" s="14"/>
      <c r="AC85" s="14">
        <f>ROUND(SUM(AC81:AC84),5)</f>
        <v>3116.83</v>
      </c>
      <c r="AD85" s="14"/>
      <c r="AE85" s="14">
        <f>ROUND(SUM(AE81:AE84),5)</f>
        <v>3393.69</v>
      </c>
      <c r="AF85" s="14"/>
      <c r="AG85" s="14">
        <f t="shared" si="11"/>
        <v>32109.97</v>
      </c>
    </row>
    <row r="86" spans="1:33" x14ac:dyDescent="0.25">
      <c r="A86" s="1"/>
      <c r="B86" s="1"/>
      <c r="C86" s="1"/>
      <c r="D86" s="1"/>
      <c r="E86" s="1"/>
      <c r="F86" s="1"/>
      <c r="G86" s="1" t="s">
        <v>82</v>
      </c>
      <c r="H86" s="1"/>
      <c r="I86" s="14">
        <v>959.46</v>
      </c>
      <c r="J86" s="14"/>
      <c r="K86" s="14">
        <v>690</v>
      </c>
      <c r="L86" s="14"/>
      <c r="M86" s="14">
        <v>138</v>
      </c>
      <c r="N86" s="14"/>
      <c r="O86" s="14">
        <v>483</v>
      </c>
      <c r="P86" s="14"/>
      <c r="Q86" s="14">
        <v>345</v>
      </c>
      <c r="R86" s="14"/>
      <c r="S86" s="14">
        <v>276</v>
      </c>
      <c r="T86" s="14"/>
      <c r="U86" s="14">
        <v>396.75</v>
      </c>
      <c r="V86" s="14"/>
      <c r="W86" s="14">
        <v>525.75</v>
      </c>
      <c r="X86" s="14"/>
      <c r="Y86" s="14">
        <v>458.89</v>
      </c>
      <c r="Z86" s="14"/>
      <c r="AA86" s="14">
        <v>625.95000000000005</v>
      </c>
      <c r="AB86" s="14"/>
      <c r="AC86" s="14">
        <v>310.5</v>
      </c>
      <c r="AD86" s="14"/>
      <c r="AE86" s="14">
        <v>307.75</v>
      </c>
      <c r="AF86" s="14"/>
      <c r="AG86" s="14">
        <f t="shared" si="11"/>
        <v>5517.05</v>
      </c>
    </row>
    <row r="87" spans="1:33" x14ac:dyDescent="0.25">
      <c r="A87" s="1"/>
      <c r="B87" s="1"/>
      <c r="C87" s="1"/>
      <c r="D87" s="1"/>
      <c r="E87" s="1"/>
      <c r="F87" s="1"/>
      <c r="G87" s="1" t="s">
        <v>83</v>
      </c>
      <c r="H87" s="1"/>
      <c r="I87" s="14">
        <v>440.91</v>
      </c>
      <c r="J87" s="14"/>
      <c r="K87" s="14">
        <v>1456.91</v>
      </c>
      <c r="L87" s="14"/>
      <c r="M87" s="14">
        <v>4956.05</v>
      </c>
      <c r="N87" s="14"/>
      <c r="O87" s="14">
        <v>1971.93</v>
      </c>
      <c r="P87" s="14"/>
      <c r="Q87" s="14">
        <v>476.41</v>
      </c>
      <c r="R87" s="14"/>
      <c r="S87" s="14">
        <v>476.4</v>
      </c>
      <c r="T87" s="14"/>
      <c r="U87" s="14">
        <v>3185.47</v>
      </c>
      <c r="V87" s="14"/>
      <c r="W87" s="14">
        <v>1005.69</v>
      </c>
      <c r="X87" s="14"/>
      <c r="Y87" s="14">
        <v>2456.33</v>
      </c>
      <c r="Z87" s="14"/>
      <c r="AA87" s="14">
        <v>1414.22</v>
      </c>
      <c r="AB87" s="14"/>
      <c r="AC87" s="14">
        <v>4732.1899999999996</v>
      </c>
      <c r="AD87" s="14"/>
      <c r="AE87" s="14">
        <v>2469.1</v>
      </c>
      <c r="AF87" s="14"/>
      <c r="AG87" s="14">
        <f t="shared" si="11"/>
        <v>25041.61</v>
      </c>
    </row>
    <row r="88" spans="1:33" x14ac:dyDescent="0.25">
      <c r="A88" s="1"/>
      <c r="B88" s="1"/>
      <c r="C88" s="1"/>
      <c r="D88" s="1"/>
      <c r="E88" s="1"/>
      <c r="F88" s="1"/>
      <c r="G88" s="1" t="s">
        <v>84</v>
      </c>
      <c r="H88" s="1"/>
      <c r="I88" s="14">
        <v>948.23</v>
      </c>
      <c r="J88" s="14"/>
      <c r="K88" s="14">
        <v>936.64</v>
      </c>
      <c r="L88" s="14"/>
      <c r="M88" s="14">
        <v>178.42</v>
      </c>
      <c r="N88" s="14"/>
      <c r="O88" s="14">
        <v>319.55</v>
      </c>
      <c r="P88" s="14"/>
      <c r="Q88" s="14">
        <v>356.99</v>
      </c>
      <c r="R88" s="14"/>
      <c r="S88" s="14">
        <v>653.58000000000004</v>
      </c>
      <c r="T88" s="14"/>
      <c r="U88" s="14">
        <v>193.97</v>
      </c>
      <c r="V88" s="14"/>
      <c r="W88" s="14">
        <v>478.33</v>
      </c>
      <c r="X88" s="14"/>
      <c r="Y88" s="14">
        <v>258.44</v>
      </c>
      <c r="Z88" s="14"/>
      <c r="AA88" s="14">
        <v>536.03</v>
      </c>
      <c r="AB88" s="14"/>
      <c r="AC88" s="14">
        <v>314.82</v>
      </c>
      <c r="AD88" s="14"/>
      <c r="AE88" s="14">
        <v>887.27</v>
      </c>
      <c r="AF88" s="14"/>
      <c r="AG88" s="14">
        <f t="shared" si="11"/>
        <v>6062.27</v>
      </c>
    </row>
    <row r="89" spans="1:33" ht="15.75" thickBot="1" x14ac:dyDescent="0.3">
      <c r="A89" s="1"/>
      <c r="B89" s="1"/>
      <c r="C89" s="1"/>
      <c r="D89" s="1"/>
      <c r="E89" s="1"/>
      <c r="F89" s="1"/>
      <c r="G89" s="1" t="s">
        <v>85</v>
      </c>
      <c r="H89" s="1"/>
      <c r="I89" s="15">
        <v>1742.24</v>
      </c>
      <c r="J89" s="14"/>
      <c r="K89" s="15">
        <v>1706.69</v>
      </c>
      <c r="L89" s="14"/>
      <c r="M89" s="15">
        <v>1662.46</v>
      </c>
      <c r="N89" s="14"/>
      <c r="O89" s="15">
        <v>1636.15</v>
      </c>
      <c r="P89" s="14"/>
      <c r="Q89" s="15">
        <v>1692.03</v>
      </c>
      <c r="R89" s="14"/>
      <c r="S89" s="15">
        <v>1711.06</v>
      </c>
      <c r="T89" s="14"/>
      <c r="U89" s="15">
        <v>1668.16</v>
      </c>
      <c r="V89" s="14"/>
      <c r="W89" s="15">
        <v>-1261.1400000000001</v>
      </c>
      <c r="X89" s="14"/>
      <c r="Y89" s="15">
        <v>1682.18</v>
      </c>
      <c r="Z89" s="14"/>
      <c r="AA89" s="15">
        <v>1914.33</v>
      </c>
      <c r="AB89" s="14"/>
      <c r="AC89" s="15">
        <v>1608.54</v>
      </c>
      <c r="AD89" s="14"/>
      <c r="AE89" s="15">
        <v>1731.42</v>
      </c>
      <c r="AF89" s="14"/>
      <c r="AG89" s="15">
        <f t="shared" si="11"/>
        <v>17494.12</v>
      </c>
    </row>
    <row r="90" spans="1:33" x14ac:dyDescent="0.25">
      <c r="A90" s="1"/>
      <c r="B90" s="1"/>
      <c r="C90" s="1"/>
      <c r="D90" s="1"/>
      <c r="E90" s="1"/>
      <c r="F90" s="1" t="s">
        <v>86</v>
      </c>
      <c r="G90" s="1"/>
      <c r="H90" s="1"/>
      <c r="I90" s="14">
        <f>ROUND(SUM(I76:I80)+SUM(I85:I89),5)</f>
        <v>11997.51</v>
      </c>
      <c r="J90" s="14"/>
      <c r="K90" s="14">
        <f>ROUND(SUM(K76:K80)+SUM(K85:K89),5)</f>
        <v>17234.740000000002</v>
      </c>
      <c r="L90" s="14"/>
      <c r="M90" s="14">
        <f>ROUND(SUM(M76:M80)+SUM(M85:M89),5)</f>
        <v>16218.52</v>
      </c>
      <c r="N90" s="14"/>
      <c r="O90" s="14">
        <f>ROUND(SUM(O76:O80)+SUM(O85:O89),5)</f>
        <v>12188.82</v>
      </c>
      <c r="P90" s="14"/>
      <c r="Q90" s="14">
        <f>ROUND(SUM(Q76:Q80)+SUM(Q85:Q89),5)</f>
        <v>9655.94</v>
      </c>
      <c r="R90" s="14"/>
      <c r="S90" s="14">
        <f>ROUND(SUM(S76:S80)+SUM(S85:S89),5)</f>
        <v>13812.41</v>
      </c>
      <c r="T90" s="14"/>
      <c r="U90" s="14">
        <f>ROUND(SUM(U76:U80)+SUM(U85:U89),5)</f>
        <v>16108.05</v>
      </c>
      <c r="V90" s="14"/>
      <c r="W90" s="14">
        <f>ROUND(SUM(W76:W80)+SUM(W85:W89),5)</f>
        <v>10792.25</v>
      </c>
      <c r="X90" s="14"/>
      <c r="Y90" s="14">
        <f>ROUND(SUM(Y76:Y80)+SUM(Y85:Y89),5)</f>
        <v>13651.53</v>
      </c>
      <c r="Z90" s="14"/>
      <c r="AA90" s="14">
        <f>ROUND(SUM(AA76:AA80)+SUM(AA85:AA89),5)</f>
        <v>13720.91</v>
      </c>
      <c r="AB90" s="14"/>
      <c r="AC90" s="14">
        <f>ROUND(SUM(AC76:AC80)+SUM(AC85:AC89),5)</f>
        <v>16574.849999999999</v>
      </c>
      <c r="AD90" s="14"/>
      <c r="AE90" s="14">
        <f>ROUND(SUM(AE76:AE80)+SUM(AE85:AE89),5)</f>
        <v>14442.98</v>
      </c>
      <c r="AF90" s="14"/>
      <c r="AG90" s="14">
        <f t="shared" si="11"/>
        <v>166398.51</v>
      </c>
    </row>
    <row r="91" spans="1:33" x14ac:dyDescent="0.25">
      <c r="A91" s="1"/>
      <c r="B91" s="1"/>
      <c r="C91" s="1"/>
      <c r="D91" s="1"/>
      <c r="E91" s="1"/>
      <c r="F91" s="1" t="s">
        <v>87</v>
      </c>
      <c r="G91" s="1"/>
      <c r="H91" s="1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x14ac:dyDescent="0.25">
      <c r="A92" s="1"/>
      <c r="B92" s="1"/>
      <c r="C92" s="1"/>
      <c r="D92" s="1"/>
      <c r="E92" s="1"/>
      <c r="F92" s="1"/>
      <c r="G92" s="1" t="s">
        <v>88</v>
      </c>
      <c r="H92" s="1"/>
      <c r="I92" s="14">
        <v>7500</v>
      </c>
      <c r="J92" s="14"/>
      <c r="K92" s="14">
        <v>7500</v>
      </c>
      <c r="L92" s="14"/>
      <c r="M92" s="14">
        <v>7500</v>
      </c>
      <c r="N92" s="14"/>
      <c r="O92" s="14">
        <v>7500</v>
      </c>
      <c r="P92" s="14"/>
      <c r="Q92" s="14">
        <v>7500</v>
      </c>
      <c r="R92" s="14"/>
      <c r="S92" s="14">
        <v>7500</v>
      </c>
      <c r="T92" s="14"/>
      <c r="U92" s="14">
        <v>7500</v>
      </c>
      <c r="V92" s="14"/>
      <c r="W92" s="14">
        <v>7500</v>
      </c>
      <c r="X92" s="14"/>
      <c r="Y92" s="14">
        <v>7500</v>
      </c>
      <c r="Z92" s="14"/>
      <c r="AA92" s="14">
        <v>7500</v>
      </c>
      <c r="AB92" s="14"/>
      <c r="AC92" s="14">
        <v>7500</v>
      </c>
      <c r="AD92" s="14"/>
      <c r="AE92" s="14">
        <v>7500</v>
      </c>
      <c r="AF92" s="14"/>
      <c r="AG92" s="14">
        <f>ROUND(SUM(I92:AE92),5)</f>
        <v>90000</v>
      </c>
    </row>
    <row r="93" spans="1:33" x14ac:dyDescent="0.25">
      <c r="A93" s="1"/>
      <c r="B93" s="1"/>
      <c r="C93" s="1"/>
      <c r="D93" s="1"/>
      <c r="E93" s="1"/>
      <c r="F93" s="1"/>
      <c r="G93" s="1" t="s">
        <v>89</v>
      </c>
      <c r="H93" s="1"/>
      <c r="I93" s="14">
        <v>631.61</v>
      </c>
      <c r="J93" s="14"/>
      <c r="K93" s="14">
        <v>871.61</v>
      </c>
      <c r="L93" s="14"/>
      <c r="M93" s="14">
        <v>763.11</v>
      </c>
      <c r="N93" s="14"/>
      <c r="O93" s="14">
        <v>948.09</v>
      </c>
      <c r="P93" s="14"/>
      <c r="Q93" s="14">
        <v>1311.16</v>
      </c>
      <c r="R93" s="14"/>
      <c r="S93" s="14">
        <v>1291.78</v>
      </c>
      <c r="T93" s="14"/>
      <c r="U93" s="14">
        <v>616.13</v>
      </c>
      <c r="V93" s="14"/>
      <c r="W93" s="14">
        <v>1741.03</v>
      </c>
      <c r="X93" s="14"/>
      <c r="Y93" s="14">
        <v>1243.75</v>
      </c>
      <c r="Z93" s="14"/>
      <c r="AA93" s="14">
        <v>4635.6099999999997</v>
      </c>
      <c r="AB93" s="14"/>
      <c r="AC93" s="14">
        <v>765</v>
      </c>
      <c r="AD93" s="14"/>
      <c r="AE93" s="14">
        <v>664.35</v>
      </c>
      <c r="AF93" s="14"/>
      <c r="AG93" s="14">
        <f>ROUND(SUM(I93:AE93),5)</f>
        <v>15483.23</v>
      </c>
    </row>
    <row r="94" spans="1:33" x14ac:dyDescent="0.25">
      <c r="A94" s="1"/>
      <c r="B94" s="1"/>
      <c r="C94" s="1"/>
      <c r="D94" s="1"/>
      <c r="E94" s="1"/>
      <c r="F94" s="1"/>
      <c r="G94" s="1" t="s">
        <v>90</v>
      </c>
      <c r="H94" s="1"/>
      <c r="I94" s="14">
        <v>885</v>
      </c>
      <c r="J94" s="14"/>
      <c r="K94" s="14">
        <v>1720</v>
      </c>
      <c r="L94" s="14"/>
      <c r="M94" s="14">
        <v>885</v>
      </c>
      <c r="N94" s="14"/>
      <c r="O94" s="14">
        <v>950</v>
      </c>
      <c r="P94" s="14"/>
      <c r="Q94" s="14">
        <v>560</v>
      </c>
      <c r="R94" s="14"/>
      <c r="S94" s="14">
        <v>560</v>
      </c>
      <c r="T94" s="14"/>
      <c r="U94" s="14">
        <v>560</v>
      </c>
      <c r="V94" s="14"/>
      <c r="W94" s="14">
        <v>560</v>
      </c>
      <c r="X94" s="14"/>
      <c r="Y94" s="14">
        <v>305</v>
      </c>
      <c r="Z94" s="14"/>
      <c r="AA94" s="14">
        <v>305</v>
      </c>
      <c r="AB94" s="14"/>
      <c r="AC94" s="14">
        <v>389</v>
      </c>
      <c r="AD94" s="14"/>
      <c r="AE94" s="14">
        <v>305</v>
      </c>
      <c r="AF94" s="14"/>
      <c r="AG94" s="14">
        <f>ROUND(SUM(I94:AE94),5)</f>
        <v>7984</v>
      </c>
    </row>
    <row r="95" spans="1:33" ht="15.75" thickBot="1" x14ac:dyDescent="0.3">
      <c r="A95" s="1"/>
      <c r="B95" s="1"/>
      <c r="C95" s="1"/>
      <c r="D95" s="1"/>
      <c r="E95" s="1"/>
      <c r="F95" s="1"/>
      <c r="G95" s="1" t="s">
        <v>91</v>
      </c>
      <c r="H95" s="1"/>
      <c r="I95" s="15">
        <v>2823.33</v>
      </c>
      <c r="J95" s="14"/>
      <c r="K95" s="15">
        <v>883.45</v>
      </c>
      <c r="L95" s="14"/>
      <c r="M95" s="15">
        <v>1284.78</v>
      </c>
      <c r="N95" s="14"/>
      <c r="O95" s="15">
        <v>1183.1199999999999</v>
      </c>
      <c r="P95" s="14"/>
      <c r="Q95" s="15">
        <v>956.56</v>
      </c>
      <c r="R95" s="14"/>
      <c r="S95" s="15">
        <v>914.61</v>
      </c>
      <c r="T95" s="14"/>
      <c r="U95" s="15">
        <v>1301.47</v>
      </c>
      <c r="V95" s="14"/>
      <c r="W95" s="15">
        <v>784.68</v>
      </c>
      <c r="X95" s="14"/>
      <c r="Y95" s="15">
        <v>1160.1500000000001</v>
      </c>
      <c r="Z95" s="14"/>
      <c r="AA95" s="15">
        <v>872.46</v>
      </c>
      <c r="AB95" s="14"/>
      <c r="AC95" s="15">
        <v>1574.07</v>
      </c>
      <c r="AD95" s="14"/>
      <c r="AE95" s="15">
        <v>1728.2</v>
      </c>
      <c r="AF95" s="14"/>
      <c r="AG95" s="15">
        <f>ROUND(SUM(I95:AE95),5)</f>
        <v>15466.88</v>
      </c>
    </row>
    <row r="96" spans="1:33" x14ac:dyDescent="0.25">
      <c r="A96" s="1"/>
      <c r="B96" s="1"/>
      <c r="C96" s="1"/>
      <c r="D96" s="1"/>
      <c r="E96" s="1"/>
      <c r="F96" s="1" t="s">
        <v>92</v>
      </c>
      <c r="G96" s="1"/>
      <c r="H96" s="1"/>
      <c r="I96" s="14">
        <f>ROUND(SUM(I91:I95),5)</f>
        <v>11839.94</v>
      </c>
      <c r="J96" s="14"/>
      <c r="K96" s="14">
        <f>ROUND(SUM(K91:K95),5)</f>
        <v>10975.06</v>
      </c>
      <c r="L96" s="14"/>
      <c r="M96" s="14">
        <f>ROUND(SUM(M91:M95),5)</f>
        <v>10432.89</v>
      </c>
      <c r="N96" s="14"/>
      <c r="O96" s="14">
        <f>ROUND(SUM(O91:O95),5)</f>
        <v>10581.21</v>
      </c>
      <c r="P96" s="14"/>
      <c r="Q96" s="14">
        <f>ROUND(SUM(Q91:Q95),5)</f>
        <v>10327.719999999999</v>
      </c>
      <c r="R96" s="14"/>
      <c r="S96" s="14">
        <f>ROUND(SUM(S91:S95),5)</f>
        <v>10266.39</v>
      </c>
      <c r="T96" s="14"/>
      <c r="U96" s="14">
        <f>ROUND(SUM(U91:U95),5)</f>
        <v>9977.6</v>
      </c>
      <c r="V96" s="14"/>
      <c r="W96" s="14">
        <f>ROUND(SUM(W91:W95),5)</f>
        <v>10585.71</v>
      </c>
      <c r="X96" s="14"/>
      <c r="Y96" s="14">
        <f>ROUND(SUM(Y91:Y95),5)</f>
        <v>10208.9</v>
      </c>
      <c r="Z96" s="14"/>
      <c r="AA96" s="14">
        <f>ROUND(SUM(AA91:AA95),5)</f>
        <v>13313.07</v>
      </c>
      <c r="AB96" s="14"/>
      <c r="AC96" s="14">
        <f>ROUND(SUM(AC91:AC95),5)</f>
        <v>10228.07</v>
      </c>
      <c r="AD96" s="14"/>
      <c r="AE96" s="14">
        <f>ROUND(SUM(AE91:AE95),5)</f>
        <v>10197.549999999999</v>
      </c>
      <c r="AF96" s="14"/>
      <c r="AG96" s="14">
        <f>ROUND(SUM(I96:AE96),5)</f>
        <v>128934.11</v>
      </c>
    </row>
    <row r="97" spans="1:33" x14ac:dyDescent="0.25">
      <c r="A97" s="1"/>
      <c r="B97" s="1"/>
      <c r="C97" s="1"/>
      <c r="D97" s="1"/>
      <c r="E97" s="1"/>
      <c r="F97" s="1" t="s">
        <v>93</v>
      </c>
      <c r="G97" s="1"/>
      <c r="H97" s="1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x14ac:dyDescent="0.25">
      <c r="A98" s="1"/>
      <c r="B98" s="1"/>
      <c r="C98" s="1"/>
      <c r="D98" s="1"/>
      <c r="E98" s="1"/>
      <c r="F98" s="1"/>
      <c r="G98" s="1" t="s">
        <v>94</v>
      </c>
      <c r="H98" s="1"/>
      <c r="I98" s="14">
        <v>334.2</v>
      </c>
      <c r="J98" s="14"/>
      <c r="K98" s="14">
        <v>279.60000000000002</v>
      </c>
      <c r="L98" s="14"/>
      <c r="M98" s="14">
        <v>294.66000000000003</v>
      </c>
      <c r="N98" s="14"/>
      <c r="O98" s="14">
        <v>322.43</v>
      </c>
      <c r="P98" s="14"/>
      <c r="Q98" s="14">
        <v>315.24</v>
      </c>
      <c r="R98" s="14"/>
      <c r="S98" s="14">
        <v>946.68</v>
      </c>
      <c r="T98" s="14"/>
      <c r="U98" s="14">
        <v>312</v>
      </c>
      <c r="V98" s="14"/>
      <c r="W98" s="14">
        <v>320.35000000000002</v>
      </c>
      <c r="X98" s="14"/>
      <c r="Y98" s="14">
        <v>295.7</v>
      </c>
      <c r="Z98" s="14"/>
      <c r="AA98" s="14">
        <v>275.77</v>
      </c>
      <c r="AB98" s="14"/>
      <c r="AC98" s="14">
        <v>294.45999999999998</v>
      </c>
      <c r="AD98" s="14"/>
      <c r="AE98" s="14">
        <v>317.79000000000002</v>
      </c>
      <c r="AF98" s="14"/>
      <c r="AG98" s="14">
        <f t="shared" ref="AG98:AG103" si="12">ROUND(SUM(I98:AE98),5)</f>
        <v>4308.88</v>
      </c>
    </row>
    <row r="99" spans="1:33" x14ac:dyDescent="0.25">
      <c r="A99" s="1"/>
      <c r="B99" s="1"/>
      <c r="C99" s="1"/>
      <c r="D99" s="1"/>
      <c r="E99" s="1"/>
      <c r="F99" s="1"/>
      <c r="G99" s="1" t="s">
        <v>95</v>
      </c>
      <c r="H99" s="1"/>
      <c r="I99" s="14">
        <v>207.25</v>
      </c>
      <c r="J99" s="14"/>
      <c r="K99" s="14">
        <v>260.97000000000003</v>
      </c>
      <c r="L99" s="14"/>
      <c r="M99" s="14">
        <v>273.82</v>
      </c>
      <c r="N99" s="14"/>
      <c r="O99" s="14">
        <v>274.86</v>
      </c>
      <c r="P99" s="14"/>
      <c r="Q99" s="14">
        <v>265.47000000000003</v>
      </c>
      <c r="R99" s="14"/>
      <c r="S99" s="14">
        <v>244.69</v>
      </c>
      <c r="T99" s="14"/>
      <c r="U99" s="14">
        <v>246.61</v>
      </c>
      <c r="V99" s="14"/>
      <c r="W99" s="14">
        <v>228.75</v>
      </c>
      <c r="X99" s="14"/>
      <c r="Y99" s="14">
        <v>233.02</v>
      </c>
      <c r="Z99" s="14"/>
      <c r="AA99" s="14">
        <v>223.53</v>
      </c>
      <c r="AB99" s="14"/>
      <c r="AC99" s="14">
        <v>232.04</v>
      </c>
      <c r="AD99" s="14"/>
      <c r="AE99" s="14">
        <v>129.19999999999999</v>
      </c>
      <c r="AF99" s="14"/>
      <c r="AG99" s="14">
        <f t="shared" si="12"/>
        <v>2820.21</v>
      </c>
    </row>
    <row r="100" spans="1:33" x14ac:dyDescent="0.25">
      <c r="A100" s="1"/>
      <c r="B100" s="1"/>
      <c r="C100" s="1"/>
      <c r="D100" s="1"/>
      <c r="E100" s="1"/>
      <c r="F100" s="1"/>
      <c r="G100" s="1" t="s">
        <v>96</v>
      </c>
      <c r="H100" s="1"/>
      <c r="I100" s="14">
        <v>0</v>
      </c>
      <c r="J100" s="14"/>
      <c r="K100" s="14">
        <v>0</v>
      </c>
      <c r="L100" s="14"/>
      <c r="M100" s="14">
        <v>149.72999999999999</v>
      </c>
      <c r="N100" s="14"/>
      <c r="O100" s="14">
        <v>744.84</v>
      </c>
      <c r="P100" s="14"/>
      <c r="Q100" s="14">
        <v>791.73</v>
      </c>
      <c r="R100" s="14"/>
      <c r="S100" s="14">
        <v>98.57</v>
      </c>
      <c r="T100" s="14"/>
      <c r="U100" s="14">
        <v>181.56</v>
      </c>
      <c r="V100" s="14"/>
      <c r="W100" s="14">
        <v>93.87</v>
      </c>
      <c r="X100" s="14"/>
      <c r="Y100" s="14">
        <v>123.75</v>
      </c>
      <c r="Z100" s="14"/>
      <c r="AA100" s="14">
        <v>189.66</v>
      </c>
      <c r="AB100" s="14"/>
      <c r="AC100" s="14">
        <v>35.049999999999997</v>
      </c>
      <c r="AD100" s="14"/>
      <c r="AE100" s="14">
        <v>0</v>
      </c>
      <c r="AF100" s="14"/>
      <c r="AG100" s="14">
        <f t="shared" si="12"/>
        <v>2408.7600000000002</v>
      </c>
    </row>
    <row r="101" spans="1:33" x14ac:dyDescent="0.25">
      <c r="A101" s="1"/>
      <c r="B101" s="1"/>
      <c r="C101" s="1"/>
      <c r="D101" s="1"/>
      <c r="E101" s="1"/>
      <c r="F101" s="1"/>
      <c r="G101" s="1" t="s">
        <v>241</v>
      </c>
      <c r="H101" s="1"/>
      <c r="I101" s="14">
        <v>3973.1</v>
      </c>
      <c r="J101" s="14"/>
      <c r="K101" s="14">
        <v>6355.96</v>
      </c>
      <c r="L101" s="14"/>
      <c r="M101" s="14">
        <v>4465.21</v>
      </c>
      <c r="N101" s="14"/>
      <c r="O101" s="14">
        <v>5037.59</v>
      </c>
      <c r="P101" s="14"/>
      <c r="Q101" s="14">
        <v>6140.13</v>
      </c>
      <c r="R101" s="14"/>
      <c r="S101" s="14">
        <v>5724.21</v>
      </c>
      <c r="T101" s="14"/>
      <c r="U101" s="14">
        <v>5730.48</v>
      </c>
      <c r="V101" s="14"/>
      <c r="W101" s="14">
        <v>5593.43</v>
      </c>
      <c r="X101" s="14"/>
      <c r="Y101" s="14">
        <v>4607.25</v>
      </c>
      <c r="Z101" s="14"/>
      <c r="AA101" s="14">
        <v>7927.81</v>
      </c>
      <c r="AB101" s="14"/>
      <c r="AC101" s="14">
        <v>11191.89</v>
      </c>
      <c r="AD101" s="14"/>
      <c r="AE101" s="14">
        <v>7238.3</v>
      </c>
      <c r="AF101" s="14"/>
      <c r="AG101" s="14">
        <f t="shared" si="12"/>
        <v>73985.36</v>
      </c>
    </row>
    <row r="102" spans="1:33" ht="15.75" thickBot="1" x14ac:dyDescent="0.3">
      <c r="A102" s="1"/>
      <c r="B102" s="1"/>
      <c r="C102" s="1"/>
      <c r="D102" s="1"/>
      <c r="E102" s="1"/>
      <c r="F102" s="1"/>
      <c r="G102" s="1" t="s">
        <v>240</v>
      </c>
      <c r="H102" s="1"/>
      <c r="I102" s="15">
        <v>16599.78</v>
      </c>
      <c r="J102" s="14"/>
      <c r="K102" s="15">
        <v>19732.72</v>
      </c>
      <c r="L102" s="14"/>
      <c r="M102" s="15">
        <v>13050.26</v>
      </c>
      <c r="N102" s="14"/>
      <c r="O102" s="15">
        <v>27453.31</v>
      </c>
      <c r="P102" s="14"/>
      <c r="Q102" s="15">
        <v>23858.85</v>
      </c>
      <c r="R102" s="14"/>
      <c r="S102" s="15">
        <v>39375.230000000003</v>
      </c>
      <c r="T102" s="14"/>
      <c r="U102" s="15">
        <v>25040.21</v>
      </c>
      <c r="V102" s="14"/>
      <c r="W102" s="15">
        <v>28797.02</v>
      </c>
      <c r="X102" s="14"/>
      <c r="Y102" s="15">
        <v>21297.15</v>
      </c>
      <c r="Z102" s="14"/>
      <c r="AA102" s="15">
        <v>24933.71</v>
      </c>
      <c r="AB102" s="14"/>
      <c r="AC102" s="15">
        <v>27009.7</v>
      </c>
      <c r="AD102" s="14"/>
      <c r="AE102" s="15">
        <v>20989.81</v>
      </c>
      <c r="AF102" s="14"/>
      <c r="AG102" s="15">
        <f t="shared" si="12"/>
        <v>288137.75</v>
      </c>
    </row>
    <row r="103" spans="1:33" x14ac:dyDescent="0.25">
      <c r="A103" s="1"/>
      <c r="B103" s="1"/>
      <c r="C103" s="1"/>
      <c r="D103" s="1"/>
      <c r="E103" s="1"/>
      <c r="F103" s="1" t="s">
        <v>97</v>
      </c>
      <c r="G103" s="1"/>
      <c r="H103" s="1"/>
      <c r="I103" s="14">
        <f>ROUND(SUM(I97:I102),5)</f>
        <v>21114.33</v>
      </c>
      <c r="J103" s="14"/>
      <c r="K103" s="14">
        <f>ROUND(SUM(K97:K102),5)</f>
        <v>26629.25</v>
      </c>
      <c r="L103" s="14"/>
      <c r="M103" s="14">
        <f>ROUND(SUM(M97:M102),5)</f>
        <v>18233.68</v>
      </c>
      <c r="N103" s="14"/>
      <c r="O103" s="14">
        <f>ROUND(SUM(O97:O102),5)</f>
        <v>33833.03</v>
      </c>
      <c r="P103" s="14"/>
      <c r="Q103" s="14">
        <f>ROUND(SUM(Q97:Q102),5)</f>
        <v>31371.42</v>
      </c>
      <c r="R103" s="14"/>
      <c r="S103" s="14">
        <f>ROUND(SUM(S97:S102),5)</f>
        <v>46389.38</v>
      </c>
      <c r="T103" s="14"/>
      <c r="U103" s="14">
        <f>ROUND(SUM(U97:U102),5)</f>
        <v>31510.86</v>
      </c>
      <c r="V103" s="14"/>
      <c r="W103" s="14">
        <f>ROUND(SUM(W97:W102),5)</f>
        <v>35033.42</v>
      </c>
      <c r="X103" s="14"/>
      <c r="Y103" s="14">
        <f>ROUND(SUM(Y97:Y102),5)</f>
        <v>26556.87</v>
      </c>
      <c r="Z103" s="14"/>
      <c r="AA103" s="14">
        <f>ROUND(SUM(AA97:AA102),5)</f>
        <v>33550.480000000003</v>
      </c>
      <c r="AB103" s="14"/>
      <c r="AC103" s="14">
        <f>ROUND(SUM(AC97:AC102),5)</f>
        <v>38763.14</v>
      </c>
      <c r="AD103" s="14"/>
      <c r="AE103" s="14">
        <f>ROUND(SUM(AE97:AE102),5)</f>
        <v>28675.1</v>
      </c>
      <c r="AF103" s="14"/>
      <c r="AG103" s="14">
        <f t="shared" si="12"/>
        <v>371660.96</v>
      </c>
    </row>
    <row r="104" spans="1:33" x14ac:dyDescent="0.25">
      <c r="A104" s="1"/>
      <c r="B104" s="1"/>
      <c r="C104" s="1"/>
      <c r="D104" s="1"/>
      <c r="E104" s="1"/>
      <c r="F104" s="1" t="s">
        <v>98</v>
      </c>
      <c r="G104" s="1"/>
      <c r="H104" s="1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5">
      <c r="A105" s="1"/>
      <c r="B105" s="1"/>
      <c r="C105" s="1"/>
      <c r="D105" s="1"/>
      <c r="E105" s="1"/>
      <c r="F105" s="1"/>
      <c r="G105" s="1" t="s">
        <v>99</v>
      </c>
      <c r="H105" s="1"/>
      <c r="I105" s="14">
        <v>0</v>
      </c>
      <c r="J105" s="14"/>
      <c r="K105" s="14">
        <v>0</v>
      </c>
      <c r="L105" s="14"/>
      <c r="M105" s="14">
        <v>0</v>
      </c>
      <c r="N105" s="14"/>
      <c r="O105" s="14">
        <v>0</v>
      </c>
      <c r="P105" s="14"/>
      <c r="Q105" s="14">
        <v>0</v>
      </c>
      <c r="R105" s="14"/>
      <c r="S105" s="14">
        <v>0</v>
      </c>
      <c r="T105" s="14"/>
      <c r="U105" s="14">
        <v>0</v>
      </c>
      <c r="V105" s="14"/>
      <c r="W105" s="14">
        <v>0</v>
      </c>
      <c r="X105" s="14"/>
      <c r="Y105" s="14">
        <v>0</v>
      </c>
      <c r="Z105" s="14"/>
      <c r="AA105" s="14">
        <v>500</v>
      </c>
      <c r="AB105" s="14"/>
      <c r="AC105" s="14">
        <v>0</v>
      </c>
      <c r="AD105" s="14"/>
      <c r="AE105" s="14">
        <v>5861.57</v>
      </c>
      <c r="AF105" s="14"/>
      <c r="AG105" s="14">
        <f t="shared" ref="AG105:AG113" si="13">ROUND(SUM(I105:AE105),5)</f>
        <v>6361.57</v>
      </c>
    </row>
    <row r="106" spans="1:33" x14ac:dyDescent="0.25">
      <c r="A106" s="1"/>
      <c r="B106" s="1"/>
      <c r="C106" s="1"/>
      <c r="D106" s="1"/>
      <c r="E106" s="1"/>
      <c r="F106" s="1"/>
      <c r="G106" s="1" t="s">
        <v>100</v>
      </c>
      <c r="H106" s="1"/>
      <c r="I106" s="14">
        <v>-1089.8499999999999</v>
      </c>
      <c r="J106" s="14"/>
      <c r="K106" s="14">
        <v>1133.95</v>
      </c>
      <c r="L106" s="14"/>
      <c r="M106" s="14">
        <v>-275.39999999999998</v>
      </c>
      <c r="N106" s="14"/>
      <c r="O106" s="14">
        <v>-106.91</v>
      </c>
      <c r="P106" s="14"/>
      <c r="Q106" s="14">
        <v>-353.24</v>
      </c>
      <c r="R106" s="14"/>
      <c r="S106" s="14">
        <v>79.569999999999993</v>
      </c>
      <c r="T106" s="14"/>
      <c r="U106" s="14">
        <v>-247.93</v>
      </c>
      <c r="V106" s="14"/>
      <c r="W106" s="14">
        <v>-221.44</v>
      </c>
      <c r="X106" s="14"/>
      <c r="Y106" s="14">
        <v>-43.27</v>
      </c>
      <c r="Z106" s="14"/>
      <c r="AA106" s="14">
        <v>14.67</v>
      </c>
      <c r="AB106" s="14"/>
      <c r="AC106" s="14">
        <v>113.88</v>
      </c>
      <c r="AD106" s="14"/>
      <c r="AE106" s="14">
        <v>14.67</v>
      </c>
      <c r="AF106" s="14"/>
      <c r="AG106" s="14">
        <f t="shared" si="13"/>
        <v>-981.3</v>
      </c>
    </row>
    <row r="107" spans="1:33" x14ac:dyDescent="0.25">
      <c r="A107" s="1"/>
      <c r="B107" s="1"/>
      <c r="C107" s="1"/>
      <c r="D107" s="1"/>
      <c r="E107" s="1"/>
      <c r="F107" s="1"/>
      <c r="G107" s="1" t="s">
        <v>101</v>
      </c>
      <c r="H107" s="1"/>
      <c r="I107" s="14">
        <v>1640</v>
      </c>
      <c r="J107" s="14"/>
      <c r="K107" s="14">
        <v>1640</v>
      </c>
      <c r="L107" s="14"/>
      <c r="M107" s="14">
        <v>1640</v>
      </c>
      <c r="N107" s="14"/>
      <c r="O107" s="14">
        <v>1640</v>
      </c>
      <c r="P107" s="14"/>
      <c r="Q107" s="14">
        <v>1640</v>
      </c>
      <c r="R107" s="14"/>
      <c r="S107" s="14">
        <v>1640</v>
      </c>
      <c r="T107" s="14"/>
      <c r="U107" s="14">
        <v>1640</v>
      </c>
      <c r="V107" s="14"/>
      <c r="W107" s="14">
        <v>921.64</v>
      </c>
      <c r="X107" s="14"/>
      <c r="Y107" s="14">
        <v>0</v>
      </c>
      <c r="Z107" s="14"/>
      <c r="AA107" s="14">
        <v>0</v>
      </c>
      <c r="AB107" s="14"/>
      <c r="AC107" s="14">
        <v>0</v>
      </c>
      <c r="AD107" s="14"/>
      <c r="AE107" s="14">
        <v>0</v>
      </c>
      <c r="AF107" s="14"/>
      <c r="AG107" s="14">
        <f t="shared" si="13"/>
        <v>12401.64</v>
      </c>
    </row>
    <row r="108" spans="1:33" x14ac:dyDescent="0.25">
      <c r="A108" s="1"/>
      <c r="B108" s="1"/>
      <c r="C108" s="1"/>
      <c r="D108" s="1"/>
      <c r="E108" s="1"/>
      <c r="F108" s="1"/>
      <c r="G108" s="1" t="s">
        <v>102</v>
      </c>
      <c r="H108" s="1"/>
      <c r="I108" s="14">
        <v>120.5</v>
      </c>
      <c r="J108" s="14"/>
      <c r="K108" s="14">
        <v>559.86</v>
      </c>
      <c r="L108" s="14"/>
      <c r="M108" s="14">
        <v>391.62</v>
      </c>
      <c r="N108" s="14"/>
      <c r="O108" s="14">
        <v>508.93</v>
      </c>
      <c r="P108" s="14"/>
      <c r="Q108" s="14">
        <v>565.58000000000004</v>
      </c>
      <c r="R108" s="14"/>
      <c r="S108" s="14">
        <v>512.38</v>
      </c>
      <c r="T108" s="14"/>
      <c r="U108" s="14">
        <v>485.78</v>
      </c>
      <c r="V108" s="14"/>
      <c r="W108" s="14">
        <v>171.59</v>
      </c>
      <c r="X108" s="14"/>
      <c r="Y108" s="14">
        <v>481.81</v>
      </c>
      <c r="Z108" s="14"/>
      <c r="AA108" s="14">
        <v>416.09</v>
      </c>
      <c r="AB108" s="14"/>
      <c r="AC108" s="14">
        <v>445.66</v>
      </c>
      <c r="AD108" s="14"/>
      <c r="AE108" s="14">
        <v>547.96</v>
      </c>
      <c r="AF108" s="14"/>
      <c r="AG108" s="14">
        <f t="shared" si="13"/>
        <v>5207.76</v>
      </c>
    </row>
    <row r="109" spans="1:33" x14ac:dyDescent="0.25">
      <c r="A109" s="1"/>
      <c r="B109" s="1"/>
      <c r="C109" s="1"/>
      <c r="D109" s="1"/>
      <c r="E109" s="1"/>
      <c r="F109" s="1"/>
      <c r="G109" s="1" t="s">
        <v>103</v>
      </c>
      <c r="H109" s="1"/>
      <c r="I109" s="14">
        <v>9072.8700000000008</v>
      </c>
      <c r="J109" s="14"/>
      <c r="K109" s="14">
        <v>8526.7199999999993</v>
      </c>
      <c r="L109" s="14"/>
      <c r="M109" s="14">
        <v>10194.540000000001</v>
      </c>
      <c r="N109" s="14"/>
      <c r="O109" s="14">
        <v>9331.19</v>
      </c>
      <c r="P109" s="14"/>
      <c r="Q109" s="14">
        <v>8386.9699999999993</v>
      </c>
      <c r="R109" s="14"/>
      <c r="S109" s="14">
        <v>8386.9699999999993</v>
      </c>
      <c r="T109" s="14"/>
      <c r="U109" s="14">
        <v>12303.06</v>
      </c>
      <c r="V109" s="14"/>
      <c r="W109" s="14">
        <v>5124.12</v>
      </c>
      <c r="X109" s="14"/>
      <c r="Y109" s="14">
        <v>8779.69</v>
      </c>
      <c r="Z109" s="14"/>
      <c r="AA109" s="14">
        <v>7479.57</v>
      </c>
      <c r="AB109" s="14"/>
      <c r="AC109" s="14">
        <v>7683.87</v>
      </c>
      <c r="AD109" s="14"/>
      <c r="AE109" s="14">
        <v>8273.0300000000007</v>
      </c>
      <c r="AF109" s="14"/>
      <c r="AG109" s="14">
        <f t="shared" si="13"/>
        <v>103542.6</v>
      </c>
    </row>
    <row r="110" spans="1:33" x14ac:dyDescent="0.25">
      <c r="A110" s="1"/>
      <c r="B110" s="1"/>
      <c r="C110" s="1"/>
      <c r="D110" s="1"/>
      <c r="E110" s="1"/>
      <c r="F110" s="1"/>
      <c r="G110" s="1" t="s">
        <v>104</v>
      </c>
      <c r="H110" s="1"/>
      <c r="I110" s="14">
        <v>83.95</v>
      </c>
      <c r="J110" s="14"/>
      <c r="K110" s="14">
        <v>83.95</v>
      </c>
      <c r="L110" s="14"/>
      <c r="M110" s="14">
        <v>83.95</v>
      </c>
      <c r="N110" s="14"/>
      <c r="O110" s="14">
        <v>83.95</v>
      </c>
      <c r="P110" s="14"/>
      <c r="Q110" s="14">
        <v>83.95</v>
      </c>
      <c r="R110" s="14"/>
      <c r="S110" s="14">
        <v>69</v>
      </c>
      <c r="T110" s="14"/>
      <c r="U110" s="14">
        <v>69</v>
      </c>
      <c r="V110" s="14"/>
      <c r="W110" s="14">
        <v>69</v>
      </c>
      <c r="X110" s="14"/>
      <c r="Y110" s="14">
        <v>138</v>
      </c>
      <c r="Z110" s="14"/>
      <c r="AA110" s="14">
        <v>0</v>
      </c>
      <c r="AB110" s="14"/>
      <c r="AC110" s="14">
        <v>69</v>
      </c>
      <c r="AD110" s="14"/>
      <c r="AE110" s="14">
        <v>69</v>
      </c>
      <c r="AF110" s="14"/>
      <c r="AG110" s="14">
        <f t="shared" si="13"/>
        <v>902.75</v>
      </c>
    </row>
    <row r="111" spans="1:33" x14ac:dyDescent="0.25">
      <c r="A111" s="1"/>
      <c r="B111" s="1"/>
      <c r="C111" s="1"/>
      <c r="D111" s="1"/>
      <c r="E111" s="1"/>
      <c r="F111" s="1"/>
      <c r="G111" s="1" t="s">
        <v>105</v>
      </c>
      <c r="H111" s="1"/>
      <c r="I111" s="14">
        <v>40.340000000000003</v>
      </c>
      <c r="J111" s="14"/>
      <c r="K111" s="14">
        <v>288.89</v>
      </c>
      <c r="L111" s="14"/>
      <c r="M111" s="14">
        <v>-70.45</v>
      </c>
      <c r="N111" s="14"/>
      <c r="O111" s="14">
        <v>-46.81</v>
      </c>
      <c r="P111" s="14"/>
      <c r="Q111" s="14">
        <v>29.94</v>
      </c>
      <c r="R111" s="14"/>
      <c r="S111" s="14">
        <v>29.94</v>
      </c>
      <c r="T111" s="14"/>
      <c r="U111" s="14">
        <v>29.94</v>
      </c>
      <c r="V111" s="14"/>
      <c r="W111" s="14">
        <v>-45.68</v>
      </c>
      <c r="X111" s="14"/>
      <c r="Y111" s="14">
        <v>19.48</v>
      </c>
      <c r="Z111" s="14"/>
      <c r="AA111" s="14">
        <v>28.9</v>
      </c>
      <c r="AB111" s="14"/>
      <c r="AC111" s="14">
        <v>29.35</v>
      </c>
      <c r="AD111" s="14"/>
      <c r="AE111" s="14">
        <v>33.229999999999997</v>
      </c>
      <c r="AF111" s="14"/>
      <c r="AG111" s="14">
        <f t="shared" si="13"/>
        <v>367.07</v>
      </c>
    </row>
    <row r="112" spans="1:33" ht="15.75" thickBot="1" x14ac:dyDescent="0.3">
      <c r="A112" s="1"/>
      <c r="B112" s="1"/>
      <c r="C112" s="1"/>
      <c r="D112" s="1"/>
      <c r="E112" s="1"/>
      <c r="F112" s="1"/>
      <c r="G112" s="1" t="s">
        <v>106</v>
      </c>
      <c r="H112" s="1"/>
      <c r="I112" s="15">
        <v>0</v>
      </c>
      <c r="J112" s="14"/>
      <c r="K112" s="15">
        <v>0</v>
      </c>
      <c r="L112" s="14"/>
      <c r="M112" s="15">
        <v>0</v>
      </c>
      <c r="N112" s="14"/>
      <c r="O112" s="15">
        <v>2827</v>
      </c>
      <c r="P112" s="14"/>
      <c r="Q112" s="15">
        <v>233.11</v>
      </c>
      <c r="R112" s="14"/>
      <c r="S112" s="15">
        <v>1700</v>
      </c>
      <c r="T112" s="14"/>
      <c r="U112" s="15">
        <v>0</v>
      </c>
      <c r="V112" s="14"/>
      <c r="W112" s="15">
        <v>0</v>
      </c>
      <c r="X112" s="14"/>
      <c r="Y112" s="15">
        <v>0</v>
      </c>
      <c r="Z112" s="14"/>
      <c r="AA112" s="15">
        <v>100.61</v>
      </c>
      <c r="AB112" s="14"/>
      <c r="AC112" s="15">
        <v>110.51</v>
      </c>
      <c r="AD112" s="14"/>
      <c r="AE112" s="15">
        <v>0</v>
      </c>
      <c r="AF112" s="14"/>
      <c r="AG112" s="15">
        <f t="shared" si="13"/>
        <v>4971.2299999999996</v>
      </c>
    </row>
    <row r="113" spans="1:33" x14ac:dyDescent="0.25">
      <c r="A113" s="1"/>
      <c r="B113" s="1"/>
      <c r="C113" s="1"/>
      <c r="D113" s="1"/>
      <c r="E113" s="1"/>
      <c r="F113" s="1" t="s">
        <v>107</v>
      </c>
      <c r="G113" s="1"/>
      <c r="H113" s="1"/>
      <c r="I113" s="14">
        <f>ROUND(SUM(I104:I112),5)</f>
        <v>9867.81</v>
      </c>
      <c r="J113" s="14"/>
      <c r="K113" s="14">
        <f>ROUND(SUM(K104:K112),5)</f>
        <v>12233.37</v>
      </c>
      <c r="L113" s="14"/>
      <c r="M113" s="14">
        <f>ROUND(SUM(M104:M112),5)</f>
        <v>11964.26</v>
      </c>
      <c r="N113" s="14"/>
      <c r="O113" s="14">
        <f>ROUND(SUM(O104:O112),5)</f>
        <v>14237.35</v>
      </c>
      <c r="P113" s="14"/>
      <c r="Q113" s="14">
        <f>ROUND(SUM(Q104:Q112),5)</f>
        <v>10586.31</v>
      </c>
      <c r="R113" s="14"/>
      <c r="S113" s="14">
        <f>ROUND(SUM(S104:S112),5)</f>
        <v>12417.86</v>
      </c>
      <c r="T113" s="14"/>
      <c r="U113" s="14">
        <f>ROUND(SUM(U104:U112),5)</f>
        <v>14279.85</v>
      </c>
      <c r="V113" s="14"/>
      <c r="W113" s="14">
        <f>ROUND(SUM(W104:W112),5)</f>
        <v>6019.23</v>
      </c>
      <c r="X113" s="14"/>
      <c r="Y113" s="14">
        <f>ROUND(SUM(Y104:Y112),5)</f>
        <v>9375.7099999999991</v>
      </c>
      <c r="Z113" s="14"/>
      <c r="AA113" s="14">
        <f>ROUND(SUM(AA104:AA112),5)</f>
        <v>8539.84</v>
      </c>
      <c r="AB113" s="14"/>
      <c r="AC113" s="14">
        <f>ROUND(SUM(AC104:AC112),5)</f>
        <v>8452.27</v>
      </c>
      <c r="AD113" s="14"/>
      <c r="AE113" s="14">
        <f>ROUND(SUM(AE104:AE112),5)</f>
        <v>14799.46</v>
      </c>
      <c r="AF113" s="14"/>
      <c r="AG113" s="14">
        <f t="shared" si="13"/>
        <v>132773.32</v>
      </c>
    </row>
    <row r="114" spans="1:33" x14ac:dyDescent="0.25">
      <c r="A114" s="1"/>
      <c r="B114" s="1"/>
      <c r="C114" s="1"/>
      <c r="D114" s="1"/>
      <c r="E114" s="1"/>
      <c r="F114" s="1" t="s">
        <v>108</v>
      </c>
      <c r="G114" s="1"/>
      <c r="H114" s="1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x14ac:dyDescent="0.25">
      <c r="A115" s="1"/>
      <c r="B115" s="1"/>
      <c r="C115" s="1"/>
      <c r="D115" s="1"/>
      <c r="E115" s="1"/>
      <c r="F115" s="1"/>
      <c r="G115" s="1" t="s">
        <v>109</v>
      </c>
      <c r="H115" s="1"/>
      <c r="I115" s="14">
        <v>0</v>
      </c>
      <c r="J115" s="14"/>
      <c r="K115" s="14">
        <v>150</v>
      </c>
      <c r="L115" s="14"/>
      <c r="M115" s="14">
        <v>0</v>
      </c>
      <c r="N115" s="14"/>
      <c r="O115" s="14">
        <v>0</v>
      </c>
      <c r="P115" s="14"/>
      <c r="Q115" s="14">
        <v>0</v>
      </c>
      <c r="R115" s="14"/>
      <c r="S115" s="14">
        <v>0</v>
      </c>
      <c r="T115" s="14"/>
      <c r="U115" s="14">
        <v>0</v>
      </c>
      <c r="V115" s="14"/>
      <c r="W115" s="14">
        <v>0</v>
      </c>
      <c r="X115" s="14"/>
      <c r="Y115" s="14">
        <v>0</v>
      </c>
      <c r="Z115" s="14"/>
      <c r="AA115" s="14">
        <v>0</v>
      </c>
      <c r="AB115" s="14"/>
      <c r="AC115" s="14">
        <v>0</v>
      </c>
      <c r="AD115" s="14"/>
      <c r="AE115" s="14">
        <v>0</v>
      </c>
      <c r="AF115" s="14"/>
      <c r="AG115" s="14">
        <f t="shared" ref="AG115:AG121" si="14">ROUND(SUM(I115:AE115),5)</f>
        <v>150</v>
      </c>
    </row>
    <row r="116" spans="1:33" x14ac:dyDescent="0.25">
      <c r="A116" s="1"/>
      <c r="B116" s="1"/>
      <c r="C116" s="1"/>
      <c r="D116" s="1"/>
      <c r="E116" s="1"/>
      <c r="F116" s="1"/>
      <c r="G116" s="1" t="s">
        <v>110</v>
      </c>
      <c r="H116" s="1"/>
      <c r="I116" s="14">
        <v>1814.65</v>
      </c>
      <c r="J116" s="14"/>
      <c r="K116" s="14">
        <v>1814.65</v>
      </c>
      <c r="L116" s="14"/>
      <c r="M116" s="14">
        <v>1814.65</v>
      </c>
      <c r="N116" s="14"/>
      <c r="O116" s="14">
        <v>1814.65</v>
      </c>
      <c r="P116" s="14"/>
      <c r="Q116" s="14">
        <v>1814.65</v>
      </c>
      <c r="R116" s="14"/>
      <c r="S116" s="14">
        <v>1814.65</v>
      </c>
      <c r="T116" s="14"/>
      <c r="U116" s="14">
        <v>1814.65</v>
      </c>
      <c r="V116" s="14"/>
      <c r="W116" s="14">
        <v>6681.65</v>
      </c>
      <c r="X116" s="14"/>
      <c r="Y116" s="14">
        <v>2280.4499999999998</v>
      </c>
      <c r="Z116" s="14"/>
      <c r="AA116" s="14">
        <v>2280.4499999999998</v>
      </c>
      <c r="AB116" s="14"/>
      <c r="AC116" s="14">
        <v>2280.4499999999998</v>
      </c>
      <c r="AD116" s="14"/>
      <c r="AE116" s="14">
        <v>2280.4499999999998</v>
      </c>
      <c r="AF116" s="14"/>
      <c r="AG116" s="14">
        <f t="shared" si="14"/>
        <v>28506</v>
      </c>
    </row>
    <row r="117" spans="1:33" x14ac:dyDescent="0.25">
      <c r="A117" s="1"/>
      <c r="B117" s="1"/>
      <c r="C117" s="1"/>
      <c r="D117" s="1"/>
      <c r="E117" s="1"/>
      <c r="F117" s="1"/>
      <c r="G117" s="1" t="s">
        <v>111</v>
      </c>
      <c r="H117" s="1"/>
      <c r="I117" s="14">
        <v>1045.76</v>
      </c>
      <c r="J117" s="14"/>
      <c r="K117" s="14">
        <v>1045.76</v>
      </c>
      <c r="L117" s="14"/>
      <c r="M117" s="14">
        <v>2168.2399999999998</v>
      </c>
      <c r="N117" s="14"/>
      <c r="O117" s="14">
        <v>1045.76</v>
      </c>
      <c r="P117" s="14"/>
      <c r="Q117" s="14">
        <v>2182.2399999999998</v>
      </c>
      <c r="R117" s="14"/>
      <c r="S117" s="14">
        <v>1045.76</v>
      </c>
      <c r="T117" s="14"/>
      <c r="U117" s="14">
        <v>1045.76</v>
      </c>
      <c r="V117" s="14"/>
      <c r="W117" s="14">
        <v>794.44</v>
      </c>
      <c r="X117" s="14"/>
      <c r="Y117" s="14">
        <v>1251.74</v>
      </c>
      <c r="Z117" s="14"/>
      <c r="AA117" s="14">
        <v>1251.74</v>
      </c>
      <c r="AB117" s="14"/>
      <c r="AC117" s="14">
        <v>1251.74</v>
      </c>
      <c r="AD117" s="14"/>
      <c r="AE117" s="14">
        <v>1251.74</v>
      </c>
      <c r="AF117" s="14"/>
      <c r="AG117" s="14">
        <f t="shared" si="14"/>
        <v>15380.68</v>
      </c>
    </row>
    <row r="118" spans="1:33" x14ac:dyDescent="0.25">
      <c r="A118" s="1"/>
      <c r="B118" s="1"/>
      <c r="C118" s="1"/>
      <c r="D118" s="1"/>
      <c r="E118" s="1"/>
      <c r="F118" s="1"/>
      <c r="G118" s="1" t="s">
        <v>112</v>
      </c>
      <c r="H118" s="1"/>
      <c r="I118" s="14">
        <v>827.99</v>
      </c>
      <c r="J118" s="14"/>
      <c r="K118" s="14">
        <v>827.99</v>
      </c>
      <c r="L118" s="14"/>
      <c r="M118" s="14">
        <v>827.99</v>
      </c>
      <c r="N118" s="14"/>
      <c r="O118" s="14">
        <v>827.99</v>
      </c>
      <c r="P118" s="14"/>
      <c r="Q118" s="14">
        <v>827.99</v>
      </c>
      <c r="R118" s="14"/>
      <c r="S118" s="14">
        <v>827.99</v>
      </c>
      <c r="T118" s="14"/>
      <c r="U118" s="14">
        <v>827.99</v>
      </c>
      <c r="V118" s="14"/>
      <c r="W118" s="14">
        <v>770.95</v>
      </c>
      <c r="X118" s="14"/>
      <c r="Y118" s="14">
        <v>869.39</v>
      </c>
      <c r="Z118" s="14"/>
      <c r="AA118" s="14">
        <v>869.39</v>
      </c>
      <c r="AB118" s="14"/>
      <c r="AC118" s="14">
        <v>869.39</v>
      </c>
      <c r="AD118" s="14"/>
      <c r="AE118" s="14">
        <v>869.39</v>
      </c>
      <c r="AF118" s="14"/>
      <c r="AG118" s="14">
        <f t="shared" si="14"/>
        <v>10044.44</v>
      </c>
    </row>
    <row r="119" spans="1:33" x14ac:dyDescent="0.25">
      <c r="A119" s="1"/>
      <c r="B119" s="1"/>
      <c r="C119" s="1"/>
      <c r="D119" s="1"/>
      <c r="E119" s="1"/>
      <c r="F119" s="1"/>
      <c r="G119" s="1" t="s">
        <v>113</v>
      </c>
      <c r="H119" s="1"/>
      <c r="I119" s="14">
        <v>911</v>
      </c>
      <c r="J119" s="14"/>
      <c r="K119" s="14">
        <v>911</v>
      </c>
      <c r="L119" s="14"/>
      <c r="M119" s="14">
        <v>911</v>
      </c>
      <c r="N119" s="14"/>
      <c r="O119" s="14">
        <v>911</v>
      </c>
      <c r="P119" s="14"/>
      <c r="Q119" s="14">
        <v>911</v>
      </c>
      <c r="R119" s="14"/>
      <c r="S119" s="14">
        <v>911</v>
      </c>
      <c r="T119" s="14"/>
      <c r="U119" s="14">
        <v>911</v>
      </c>
      <c r="V119" s="14"/>
      <c r="W119" s="14">
        <v>1786</v>
      </c>
      <c r="X119" s="14"/>
      <c r="Y119" s="14">
        <v>985.18</v>
      </c>
      <c r="Z119" s="14"/>
      <c r="AA119" s="14">
        <v>985.18</v>
      </c>
      <c r="AB119" s="14"/>
      <c r="AC119" s="14">
        <v>985.18</v>
      </c>
      <c r="AD119" s="14"/>
      <c r="AE119" s="14">
        <v>985.18</v>
      </c>
      <c r="AF119" s="14"/>
      <c r="AG119" s="14">
        <f t="shared" si="14"/>
        <v>12103.72</v>
      </c>
    </row>
    <row r="120" spans="1:33" ht="15.75" thickBot="1" x14ac:dyDescent="0.3">
      <c r="A120" s="1"/>
      <c r="B120" s="1"/>
      <c r="C120" s="1"/>
      <c r="D120" s="1"/>
      <c r="E120" s="1"/>
      <c r="F120" s="1"/>
      <c r="G120" s="1" t="s">
        <v>114</v>
      </c>
      <c r="H120" s="1"/>
      <c r="I120" s="15">
        <v>4113.08</v>
      </c>
      <c r="J120" s="14"/>
      <c r="K120" s="15">
        <v>2610</v>
      </c>
      <c r="L120" s="14"/>
      <c r="M120" s="15">
        <v>2446</v>
      </c>
      <c r="N120" s="14"/>
      <c r="O120" s="15">
        <v>3586</v>
      </c>
      <c r="P120" s="14"/>
      <c r="Q120" s="15">
        <v>2241</v>
      </c>
      <c r="R120" s="14"/>
      <c r="S120" s="15">
        <v>2592</v>
      </c>
      <c r="T120" s="14"/>
      <c r="U120" s="15">
        <v>4113.08</v>
      </c>
      <c r="V120" s="14"/>
      <c r="W120" s="15">
        <v>323.01</v>
      </c>
      <c r="X120" s="14"/>
      <c r="Y120" s="15">
        <v>2661</v>
      </c>
      <c r="Z120" s="14"/>
      <c r="AA120" s="15">
        <v>2623</v>
      </c>
      <c r="AB120" s="14"/>
      <c r="AC120" s="15">
        <v>3236</v>
      </c>
      <c r="AD120" s="14"/>
      <c r="AE120" s="15">
        <v>2642</v>
      </c>
      <c r="AF120" s="14"/>
      <c r="AG120" s="15">
        <f t="shared" si="14"/>
        <v>33186.17</v>
      </c>
    </row>
    <row r="121" spans="1:33" x14ac:dyDescent="0.25">
      <c r="A121" s="1"/>
      <c r="B121" s="1"/>
      <c r="C121" s="1"/>
      <c r="D121" s="1"/>
      <c r="E121" s="1"/>
      <c r="F121" s="1" t="s">
        <v>115</v>
      </c>
      <c r="G121" s="1"/>
      <c r="H121" s="1"/>
      <c r="I121" s="14">
        <f>ROUND(SUM(I114:I120),5)</f>
        <v>8712.48</v>
      </c>
      <c r="J121" s="14"/>
      <c r="K121" s="14">
        <f>ROUND(SUM(K114:K120),5)</f>
        <v>7359.4</v>
      </c>
      <c r="L121" s="14"/>
      <c r="M121" s="14">
        <f>ROUND(SUM(M114:M120),5)</f>
        <v>8167.88</v>
      </c>
      <c r="N121" s="14"/>
      <c r="O121" s="14">
        <f>ROUND(SUM(O114:O120),5)</f>
        <v>8185.4</v>
      </c>
      <c r="P121" s="14"/>
      <c r="Q121" s="14">
        <f>ROUND(SUM(Q114:Q120),5)</f>
        <v>7976.88</v>
      </c>
      <c r="R121" s="14"/>
      <c r="S121" s="14">
        <f>ROUND(SUM(S114:S120),5)</f>
        <v>7191.4</v>
      </c>
      <c r="T121" s="14"/>
      <c r="U121" s="14">
        <f>ROUND(SUM(U114:U120),5)</f>
        <v>8712.48</v>
      </c>
      <c r="V121" s="14"/>
      <c r="W121" s="14">
        <f>ROUND(SUM(W114:W120),5)</f>
        <v>10356.049999999999</v>
      </c>
      <c r="X121" s="14"/>
      <c r="Y121" s="14">
        <f>ROUND(SUM(Y114:Y120),5)</f>
        <v>8047.76</v>
      </c>
      <c r="Z121" s="14"/>
      <c r="AA121" s="14">
        <f>ROUND(SUM(AA114:AA120),5)</f>
        <v>8009.76</v>
      </c>
      <c r="AB121" s="14"/>
      <c r="AC121" s="14">
        <f>ROUND(SUM(AC114:AC120),5)</f>
        <v>8622.76</v>
      </c>
      <c r="AD121" s="14"/>
      <c r="AE121" s="14">
        <f>ROUND(SUM(AE114:AE120),5)</f>
        <v>8028.76</v>
      </c>
      <c r="AF121" s="14"/>
      <c r="AG121" s="14">
        <f t="shared" si="14"/>
        <v>99371.01</v>
      </c>
    </row>
    <row r="122" spans="1:33" x14ac:dyDescent="0.25">
      <c r="A122" s="1"/>
      <c r="B122" s="1"/>
      <c r="C122" s="1"/>
      <c r="D122" s="1"/>
      <c r="E122" s="1"/>
      <c r="F122" s="1" t="s">
        <v>116</v>
      </c>
      <c r="G122" s="1"/>
      <c r="H122" s="1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x14ac:dyDescent="0.25">
      <c r="A123" s="1"/>
      <c r="B123" s="1"/>
      <c r="C123" s="1"/>
      <c r="D123" s="1"/>
      <c r="E123" s="1"/>
      <c r="F123" s="1"/>
      <c r="G123" s="1" t="s">
        <v>242</v>
      </c>
      <c r="H123" s="1"/>
      <c r="I123" s="14">
        <v>-23803.14</v>
      </c>
      <c r="J123" s="14"/>
      <c r="K123" s="14">
        <v>-20234.05</v>
      </c>
      <c r="L123" s="14"/>
      <c r="M123" s="14">
        <v>-54743.5</v>
      </c>
      <c r="N123" s="14"/>
      <c r="O123" s="14">
        <v>-22106.61</v>
      </c>
      <c r="P123" s="14"/>
      <c r="Q123" s="14">
        <v>-32174.37</v>
      </c>
      <c r="R123" s="14"/>
      <c r="S123" s="14">
        <v>-14204.62</v>
      </c>
      <c r="T123" s="14"/>
      <c r="U123" s="14">
        <v>-14870.23</v>
      </c>
      <c r="V123" s="14"/>
      <c r="W123" s="14">
        <v>-15609.79</v>
      </c>
      <c r="X123" s="14"/>
      <c r="Y123" s="14">
        <v>-15802.51</v>
      </c>
      <c r="Z123" s="14"/>
      <c r="AA123" s="14">
        <v>-14505.42</v>
      </c>
      <c r="AB123" s="14"/>
      <c r="AC123" s="14">
        <v>-16674.919999999998</v>
      </c>
      <c r="AD123" s="14"/>
      <c r="AE123" s="14">
        <v>-14485.52</v>
      </c>
      <c r="AF123" s="14"/>
      <c r="AG123" s="14">
        <f t="shared" ref="AG123:AG128" si="15">ROUND(SUM(I123:AE123),5)</f>
        <v>-259214.68</v>
      </c>
    </row>
    <row r="124" spans="1:33" x14ac:dyDescent="0.25">
      <c r="A124" s="1"/>
      <c r="B124" s="1"/>
      <c r="C124" s="1"/>
      <c r="D124" s="1"/>
      <c r="E124" s="1"/>
      <c r="F124" s="1"/>
      <c r="G124" s="1" t="s">
        <v>117</v>
      </c>
      <c r="H124" s="1"/>
      <c r="I124" s="14">
        <v>600.73</v>
      </c>
      <c r="J124" s="14"/>
      <c r="K124" s="14">
        <v>560.02</v>
      </c>
      <c r="L124" s="14"/>
      <c r="M124" s="14">
        <v>730.68</v>
      </c>
      <c r="N124" s="14"/>
      <c r="O124" s="14">
        <v>621.08000000000004</v>
      </c>
      <c r="P124" s="14"/>
      <c r="Q124" s="14">
        <v>1337.96</v>
      </c>
      <c r="R124" s="14"/>
      <c r="S124" s="14">
        <v>601.4</v>
      </c>
      <c r="T124" s="14"/>
      <c r="U124" s="14">
        <v>612.17999999999995</v>
      </c>
      <c r="V124" s="14"/>
      <c r="W124" s="14">
        <v>1571.88</v>
      </c>
      <c r="X124" s="14"/>
      <c r="Y124" s="14">
        <v>602.70000000000005</v>
      </c>
      <c r="Z124" s="14"/>
      <c r="AA124" s="14">
        <v>835.62</v>
      </c>
      <c r="AB124" s="14"/>
      <c r="AC124" s="14">
        <v>602.08000000000004</v>
      </c>
      <c r="AD124" s="14"/>
      <c r="AE124" s="14">
        <v>606.29</v>
      </c>
      <c r="AF124" s="14"/>
      <c r="AG124" s="14">
        <f t="shared" si="15"/>
        <v>9282.6200000000008</v>
      </c>
    </row>
    <row r="125" spans="1:33" x14ac:dyDescent="0.25">
      <c r="A125" s="1"/>
      <c r="B125" s="1"/>
      <c r="C125" s="1"/>
      <c r="D125" s="1"/>
      <c r="E125" s="1"/>
      <c r="F125" s="1"/>
      <c r="G125" s="1" t="s">
        <v>118</v>
      </c>
      <c r="H125" s="1"/>
      <c r="I125" s="14">
        <v>43849.36</v>
      </c>
      <c r="J125" s="14"/>
      <c r="K125" s="14">
        <v>37172.910000000003</v>
      </c>
      <c r="L125" s="14"/>
      <c r="M125" s="14">
        <v>34281.050000000003</v>
      </c>
      <c r="N125" s="14"/>
      <c r="O125" s="14">
        <v>42105.9</v>
      </c>
      <c r="P125" s="14"/>
      <c r="Q125" s="14">
        <v>46466.86</v>
      </c>
      <c r="R125" s="14"/>
      <c r="S125" s="14">
        <v>35302.93</v>
      </c>
      <c r="T125" s="14"/>
      <c r="U125" s="14">
        <v>36963.949999999997</v>
      </c>
      <c r="V125" s="14"/>
      <c r="W125" s="14">
        <v>37119.769999999997</v>
      </c>
      <c r="X125" s="14"/>
      <c r="Y125" s="14">
        <v>37270.97</v>
      </c>
      <c r="Z125" s="14"/>
      <c r="AA125" s="14">
        <v>34290.83</v>
      </c>
      <c r="AB125" s="14"/>
      <c r="AC125" s="14">
        <v>39572.78</v>
      </c>
      <c r="AD125" s="14"/>
      <c r="AE125" s="14">
        <v>34238.910000000003</v>
      </c>
      <c r="AF125" s="14"/>
      <c r="AG125" s="14">
        <f t="shared" si="15"/>
        <v>458636.22</v>
      </c>
    </row>
    <row r="126" spans="1:33" x14ac:dyDescent="0.25">
      <c r="A126" s="1"/>
      <c r="B126" s="1"/>
      <c r="C126" s="1"/>
      <c r="D126" s="1"/>
      <c r="E126" s="1"/>
      <c r="F126" s="1"/>
      <c r="G126" s="1" t="s">
        <v>119</v>
      </c>
      <c r="H126" s="1"/>
      <c r="I126" s="14">
        <v>0</v>
      </c>
      <c r="J126" s="14"/>
      <c r="K126" s="14">
        <v>0</v>
      </c>
      <c r="L126" s="14"/>
      <c r="M126" s="14">
        <v>71000</v>
      </c>
      <c r="N126" s="14"/>
      <c r="O126" s="14">
        <v>0</v>
      </c>
      <c r="P126" s="14"/>
      <c r="Q126" s="14">
        <v>31107.55</v>
      </c>
      <c r="R126" s="14"/>
      <c r="S126" s="14">
        <v>0</v>
      </c>
      <c r="T126" s="14"/>
      <c r="U126" s="14">
        <v>1500</v>
      </c>
      <c r="V126" s="14"/>
      <c r="W126" s="14">
        <v>1000</v>
      </c>
      <c r="X126" s="14"/>
      <c r="Y126" s="14">
        <v>1500</v>
      </c>
      <c r="Z126" s="14"/>
      <c r="AA126" s="14">
        <v>0</v>
      </c>
      <c r="AB126" s="14"/>
      <c r="AC126" s="14">
        <v>3000</v>
      </c>
      <c r="AD126" s="14"/>
      <c r="AE126" s="14">
        <v>3000</v>
      </c>
      <c r="AF126" s="14"/>
      <c r="AG126" s="14">
        <f t="shared" si="15"/>
        <v>112107.55</v>
      </c>
    </row>
    <row r="127" spans="1:33" ht="15.75" thickBot="1" x14ac:dyDescent="0.3">
      <c r="A127" s="1"/>
      <c r="B127" s="1"/>
      <c r="C127" s="1"/>
      <c r="D127" s="1"/>
      <c r="E127" s="1"/>
      <c r="F127" s="1"/>
      <c r="G127" s="1" t="s">
        <v>120</v>
      </c>
      <c r="H127" s="1"/>
      <c r="I127" s="15">
        <v>3564.72</v>
      </c>
      <c r="J127" s="14"/>
      <c r="K127" s="15">
        <v>2978.27</v>
      </c>
      <c r="L127" s="14"/>
      <c r="M127" s="15">
        <v>4012.07</v>
      </c>
      <c r="N127" s="14"/>
      <c r="O127" s="15">
        <v>2107.36</v>
      </c>
      <c r="P127" s="14"/>
      <c r="Q127" s="15">
        <v>3508.08</v>
      </c>
      <c r="R127" s="14"/>
      <c r="S127" s="15">
        <v>1219.96</v>
      </c>
      <c r="T127" s="14"/>
      <c r="U127" s="15">
        <v>1182.69</v>
      </c>
      <c r="V127" s="14"/>
      <c r="W127" s="15">
        <v>2879.86</v>
      </c>
      <c r="X127" s="14"/>
      <c r="Y127" s="15">
        <v>3446.93</v>
      </c>
      <c r="Z127" s="14"/>
      <c r="AA127" s="15">
        <v>2875.6</v>
      </c>
      <c r="AB127" s="14"/>
      <c r="AC127" s="15">
        <v>3024.05</v>
      </c>
      <c r="AD127" s="14"/>
      <c r="AE127" s="15">
        <v>2762.47</v>
      </c>
      <c r="AF127" s="14"/>
      <c r="AG127" s="15">
        <f t="shared" si="15"/>
        <v>33562.06</v>
      </c>
    </row>
    <row r="128" spans="1:33" x14ac:dyDescent="0.25">
      <c r="A128" s="1"/>
      <c r="B128" s="1"/>
      <c r="C128" s="1"/>
      <c r="D128" s="1"/>
      <c r="E128" s="1"/>
      <c r="F128" s="1" t="s">
        <v>121</v>
      </c>
      <c r="G128" s="1"/>
      <c r="H128" s="1"/>
      <c r="I128" s="14">
        <f>ROUND(SUM(I122:I127),5)</f>
        <v>24211.67</v>
      </c>
      <c r="J128" s="14"/>
      <c r="K128" s="14">
        <f>ROUND(SUM(K122:K127),5)</f>
        <v>20477.150000000001</v>
      </c>
      <c r="L128" s="14"/>
      <c r="M128" s="14">
        <f>ROUND(SUM(M122:M127),5)</f>
        <v>55280.3</v>
      </c>
      <c r="N128" s="14"/>
      <c r="O128" s="14">
        <f>ROUND(SUM(O122:O127),5)</f>
        <v>22727.73</v>
      </c>
      <c r="P128" s="14"/>
      <c r="Q128" s="14">
        <f>ROUND(SUM(Q122:Q127),5)</f>
        <v>50246.080000000002</v>
      </c>
      <c r="R128" s="14"/>
      <c r="S128" s="14">
        <f>ROUND(SUM(S122:S127),5)</f>
        <v>22919.67</v>
      </c>
      <c r="T128" s="14"/>
      <c r="U128" s="14">
        <f>ROUND(SUM(U122:U127),5)</f>
        <v>25388.59</v>
      </c>
      <c r="V128" s="14"/>
      <c r="W128" s="14">
        <f>ROUND(SUM(W122:W127),5)</f>
        <v>26961.72</v>
      </c>
      <c r="X128" s="14"/>
      <c r="Y128" s="14">
        <f>ROUND(SUM(Y122:Y127),5)</f>
        <v>27018.09</v>
      </c>
      <c r="Z128" s="14"/>
      <c r="AA128" s="14">
        <f>ROUND(SUM(AA122:AA127),5)</f>
        <v>23496.63</v>
      </c>
      <c r="AB128" s="14"/>
      <c r="AC128" s="14">
        <f>ROUND(SUM(AC122:AC127),5)</f>
        <v>29523.99</v>
      </c>
      <c r="AD128" s="14"/>
      <c r="AE128" s="14">
        <f>ROUND(SUM(AE122:AE127),5)</f>
        <v>26122.15</v>
      </c>
      <c r="AF128" s="14"/>
      <c r="AG128" s="14">
        <f t="shared" si="15"/>
        <v>354373.77</v>
      </c>
    </row>
    <row r="129" spans="1:33" x14ac:dyDescent="0.25">
      <c r="A129" s="1"/>
      <c r="B129" s="1"/>
      <c r="C129" s="1"/>
      <c r="D129" s="1"/>
      <c r="E129" s="1"/>
      <c r="F129" s="1" t="s">
        <v>122</v>
      </c>
      <c r="G129" s="1"/>
      <c r="H129" s="1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x14ac:dyDescent="0.25">
      <c r="A130" s="1"/>
      <c r="B130" s="1"/>
      <c r="C130" s="1"/>
      <c r="D130" s="1"/>
      <c r="E130" s="1"/>
      <c r="F130" s="1"/>
      <c r="G130" s="1" t="s">
        <v>123</v>
      </c>
      <c r="H130" s="1"/>
      <c r="I130" s="14">
        <v>0</v>
      </c>
      <c r="J130" s="14"/>
      <c r="K130" s="14">
        <v>11520</v>
      </c>
      <c r="L130" s="14"/>
      <c r="M130" s="14">
        <v>0</v>
      </c>
      <c r="N130" s="14"/>
      <c r="O130" s="14">
        <v>0</v>
      </c>
      <c r="P130" s="14"/>
      <c r="Q130" s="14">
        <v>0</v>
      </c>
      <c r="R130" s="14"/>
      <c r="S130" s="14">
        <v>320</v>
      </c>
      <c r="T130" s="14"/>
      <c r="U130" s="14">
        <v>0</v>
      </c>
      <c r="V130" s="14"/>
      <c r="W130" s="14">
        <v>845</v>
      </c>
      <c r="X130" s="14"/>
      <c r="Y130" s="14">
        <v>0</v>
      </c>
      <c r="Z130" s="14"/>
      <c r="AA130" s="14">
        <v>0</v>
      </c>
      <c r="AB130" s="14"/>
      <c r="AC130" s="14">
        <v>0</v>
      </c>
      <c r="AD130" s="14"/>
      <c r="AE130" s="14">
        <v>10295</v>
      </c>
      <c r="AF130" s="14"/>
      <c r="AG130" s="14">
        <f>ROUND(SUM(I130:AE130),5)</f>
        <v>22980</v>
      </c>
    </row>
    <row r="131" spans="1:33" x14ac:dyDescent="0.25">
      <c r="A131" s="1"/>
      <c r="B131" s="1"/>
      <c r="C131" s="1"/>
      <c r="D131" s="1"/>
      <c r="E131" s="1"/>
      <c r="F131" s="1"/>
      <c r="G131" s="1" t="s">
        <v>124</v>
      </c>
      <c r="H131" s="1"/>
      <c r="I131" s="14">
        <v>0</v>
      </c>
      <c r="J131" s="14"/>
      <c r="K131" s="14">
        <v>0</v>
      </c>
      <c r="L131" s="14"/>
      <c r="M131" s="14">
        <v>372.45</v>
      </c>
      <c r="N131" s="14"/>
      <c r="O131" s="14">
        <v>39.950000000000003</v>
      </c>
      <c r="P131" s="14"/>
      <c r="Q131" s="14">
        <v>2472.9499999999998</v>
      </c>
      <c r="R131" s="14"/>
      <c r="S131" s="14">
        <v>113.45</v>
      </c>
      <c r="T131" s="14"/>
      <c r="U131" s="14">
        <v>39.950000000000003</v>
      </c>
      <c r="V131" s="14"/>
      <c r="W131" s="14">
        <v>39.950000000000003</v>
      </c>
      <c r="X131" s="14"/>
      <c r="Y131" s="14">
        <v>39.950000000000003</v>
      </c>
      <c r="Z131" s="14"/>
      <c r="AA131" s="14">
        <v>249.95</v>
      </c>
      <c r="AB131" s="14"/>
      <c r="AC131" s="14">
        <v>39.950000000000003</v>
      </c>
      <c r="AD131" s="14"/>
      <c r="AE131" s="14">
        <v>39.950000000000003</v>
      </c>
      <c r="AF131" s="14"/>
      <c r="AG131" s="14">
        <f>ROUND(SUM(I131:AE131),5)</f>
        <v>3448.5</v>
      </c>
    </row>
    <row r="132" spans="1:33" ht="15.75" thickBot="1" x14ac:dyDescent="0.3">
      <c r="A132" s="1"/>
      <c r="B132" s="1"/>
      <c r="C132" s="1"/>
      <c r="D132" s="1"/>
      <c r="E132" s="1"/>
      <c r="F132" s="1"/>
      <c r="G132" s="1" t="s">
        <v>125</v>
      </c>
      <c r="H132" s="1"/>
      <c r="I132" s="15">
        <v>3510</v>
      </c>
      <c r="J132" s="14"/>
      <c r="K132" s="15">
        <v>3544</v>
      </c>
      <c r="L132" s="14"/>
      <c r="M132" s="15">
        <v>3510</v>
      </c>
      <c r="N132" s="14"/>
      <c r="O132" s="15">
        <v>3510</v>
      </c>
      <c r="P132" s="14"/>
      <c r="Q132" s="15">
        <v>3510</v>
      </c>
      <c r="R132" s="14"/>
      <c r="S132" s="15">
        <v>5700</v>
      </c>
      <c r="T132" s="14"/>
      <c r="U132" s="15">
        <v>5700</v>
      </c>
      <c r="V132" s="14"/>
      <c r="W132" s="15">
        <v>5700</v>
      </c>
      <c r="X132" s="14"/>
      <c r="Y132" s="15">
        <v>5700</v>
      </c>
      <c r="Z132" s="14"/>
      <c r="AA132" s="15">
        <v>3950</v>
      </c>
      <c r="AB132" s="14"/>
      <c r="AC132" s="15">
        <v>4279.8900000000003</v>
      </c>
      <c r="AD132" s="14"/>
      <c r="AE132" s="15">
        <v>3950</v>
      </c>
      <c r="AF132" s="14"/>
      <c r="AG132" s="15">
        <f>ROUND(SUM(I132:AE132),5)</f>
        <v>52563.89</v>
      </c>
    </row>
    <row r="133" spans="1:33" x14ac:dyDescent="0.25">
      <c r="A133" s="1"/>
      <c r="B133" s="1"/>
      <c r="C133" s="1"/>
      <c r="D133" s="1"/>
      <c r="E133" s="1"/>
      <c r="F133" s="1" t="s">
        <v>126</v>
      </c>
      <c r="G133" s="1"/>
      <c r="H133" s="1"/>
      <c r="I133" s="14">
        <f>ROUND(SUM(I129:I132),5)</f>
        <v>3510</v>
      </c>
      <c r="J133" s="14"/>
      <c r="K133" s="14">
        <f>ROUND(SUM(K129:K132),5)</f>
        <v>15064</v>
      </c>
      <c r="L133" s="14"/>
      <c r="M133" s="14">
        <f>ROUND(SUM(M129:M132),5)</f>
        <v>3882.45</v>
      </c>
      <c r="N133" s="14"/>
      <c r="O133" s="14">
        <f>ROUND(SUM(O129:O132),5)</f>
        <v>3549.95</v>
      </c>
      <c r="P133" s="14"/>
      <c r="Q133" s="14">
        <f>ROUND(SUM(Q129:Q132),5)</f>
        <v>5982.95</v>
      </c>
      <c r="R133" s="14"/>
      <c r="S133" s="14">
        <f>ROUND(SUM(S129:S132),5)</f>
        <v>6133.45</v>
      </c>
      <c r="T133" s="14"/>
      <c r="U133" s="14">
        <f>ROUND(SUM(U129:U132),5)</f>
        <v>5739.95</v>
      </c>
      <c r="V133" s="14"/>
      <c r="W133" s="14">
        <f>ROUND(SUM(W129:W132),5)</f>
        <v>6584.95</v>
      </c>
      <c r="X133" s="14"/>
      <c r="Y133" s="14">
        <f>ROUND(SUM(Y129:Y132),5)</f>
        <v>5739.95</v>
      </c>
      <c r="Z133" s="14"/>
      <c r="AA133" s="14">
        <f>ROUND(SUM(AA129:AA132),5)</f>
        <v>4199.95</v>
      </c>
      <c r="AB133" s="14"/>
      <c r="AC133" s="14">
        <f>ROUND(SUM(AC129:AC132),5)</f>
        <v>4319.84</v>
      </c>
      <c r="AD133" s="14"/>
      <c r="AE133" s="14">
        <f>ROUND(SUM(AE129:AE132),5)</f>
        <v>14284.95</v>
      </c>
      <c r="AF133" s="14"/>
      <c r="AG133" s="14">
        <f>ROUND(SUM(I133:AE133),5)</f>
        <v>78992.39</v>
      </c>
    </row>
    <row r="134" spans="1:33" x14ac:dyDescent="0.25">
      <c r="A134" s="1"/>
      <c r="B134" s="1"/>
      <c r="C134" s="1"/>
      <c r="D134" s="1"/>
      <c r="E134" s="1"/>
      <c r="F134" s="1" t="s">
        <v>127</v>
      </c>
      <c r="G134" s="1"/>
      <c r="H134" s="1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x14ac:dyDescent="0.25">
      <c r="A135" s="1"/>
      <c r="B135" s="1"/>
      <c r="C135" s="1"/>
      <c r="D135" s="1"/>
      <c r="E135" s="1"/>
      <c r="F135" s="1"/>
      <c r="G135" s="1" t="s">
        <v>128</v>
      </c>
      <c r="H135" s="1"/>
      <c r="I135" s="14">
        <v>0</v>
      </c>
      <c r="J135" s="14"/>
      <c r="K135" s="14">
        <v>0</v>
      </c>
      <c r="L135" s="14"/>
      <c r="M135" s="14">
        <v>0</v>
      </c>
      <c r="N135" s="14"/>
      <c r="O135" s="14">
        <v>0</v>
      </c>
      <c r="P135" s="14"/>
      <c r="Q135" s="14">
        <v>0</v>
      </c>
      <c r="R135" s="14"/>
      <c r="S135" s="14">
        <v>0</v>
      </c>
      <c r="T135" s="14"/>
      <c r="U135" s="14">
        <v>0</v>
      </c>
      <c r="V135" s="14"/>
      <c r="W135" s="14">
        <v>0</v>
      </c>
      <c r="X135" s="14"/>
      <c r="Y135" s="14">
        <v>0</v>
      </c>
      <c r="Z135" s="14"/>
      <c r="AA135" s="14">
        <v>0</v>
      </c>
      <c r="AB135" s="14"/>
      <c r="AC135" s="14">
        <v>155</v>
      </c>
      <c r="AD135" s="14"/>
      <c r="AE135" s="14">
        <v>0</v>
      </c>
      <c r="AF135" s="14"/>
      <c r="AG135" s="14">
        <f t="shared" ref="AG135:AG141" si="16">ROUND(SUM(I135:AE135),5)</f>
        <v>155</v>
      </c>
    </row>
    <row r="136" spans="1:33" x14ac:dyDescent="0.25">
      <c r="A136" s="1"/>
      <c r="B136" s="1"/>
      <c r="C136" s="1"/>
      <c r="D136" s="1"/>
      <c r="E136" s="1"/>
      <c r="F136" s="1"/>
      <c r="G136" s="1" t="s">
        <v>129</v>
      </c>
      <c r="H136" s="1"/>
      <c r="I136" s="14">
        <v>1246.3</v>
      </c>
      <c r="J136" s="14"/>
      <c r="K136" s="14">
        <v>1091.3499999999999</v>
      </c>
      <c r="L136" s="14"/>
      <c r="M136" s="14">
        <v>1091.3</v>
      </c>
      <c r="N136" s="14"/>
      <c r="O136" s="14">
        <v>1220.3</v>
      </c>
      <c r="P136" s="14"/>
      <c r="Q136" s="14">
        <v>1091.3</v>
      </c>
      <c r="R136" s="14"/>
      <c r="S136" s="14">
        <v>1091.3</v>
      </c>
      <c r="T136" s="14"/>
      <c r="U136" s="14">
        <v>1091.3</v>
      </c>
      <c r="V136" s="14"/>
      <c r="W136" s="14">
        <v>-7281.82</v>
      </c>
      <c r="X136" s="14"/>
      <c r="Y136" s="14">
        <v>1535.64</v>
      </c>
      <c r="Z136" s="14"/>
      <c r="AA136" s="14">
        <v>1535.67</v>
      </c>
      <c r="AB136" s="14"/>
      <c r="AC136" s="14">
        <v>1535.67</v>
      </c>
      <c r="AD136" s="14"/>
      <c r="AE136" s="14">
        <v>1535.67</v>
      </c>
      <c r="AF136" s="14"/>
      <c r="AG136" s="14">
        <f t="shared" si="16"/>
        <v>6783.98</v>
      </c>
    </row>
    <row r="137" spans="1:33" x14ac:dyDescent="0.25">
      <c r="A137" s="1"/>
      <c r="B137" s="1"/>
      <c r="C137" s="1"/>
      <c r="D137" s="1"/>
      <c r="E137" s="1"/>
      <c r="F137" s="1"/>
      <c r="G137" s="1" t="s">
        <v>130</v>
      </c>
      <c r="H137" s="1"/>
      <c r="I137" s="14">
        <v>5805.9</v>
      </c>
      <c r="J137" s="14"/>
      <c r="K137" s="14">
        <v>0</v>
      </c>
      <c r="L137" s="14"/>
      <c r="M137" s="14">
        <v>-160.03</v>
      </c>
      <c r="N137" s="14"/>
      <c r="O137" s="14">
        <v>0</v>
      </c>
      <c r="P137" s="14"/>
      <c r="Q137" s="14">
        <v>0</v>
      </c>
      <c r="R137" s="14"/>
      <c r="S137" s="14">
        <v>0</v>
      </c>
      <c r="T137" s="14"/>
      <c r="U137" s="14">
        <v>0</v>
      </c>
      <c r="V137" s="14"/>
      <c r="W137" s="14">
        <v>0</v>
      </c>
      <c r="X137" s="14"/>
      <c r="Y137" s="14">
        <v>0</v>
      </c>
      <c r="Z137" s="14"/>
      <c r="AA137" s="14">
        <v>0</v>
      </c>
      <c r="AB137" s="14"/>
      <c r="AC137" s="14">
        <v>0</v>
      </c>
      <c r="AD137" s="14"/>
      <c r="AE137" s="14">
        <v>0</v>
      </c>
      <c r="AF137" s="14"/>
      <c r="AG137" s="14">
        <f t="shared" si="16"/>
        <v>5645.87</v>
      </c>
    </row>
    <row r="138" spans="1:33" x14ac:dyDescent="0.25">
      <c r="A138" s="1"/>
      <c r="B138" s="1"/>
      <c r="C138" s="1"/>
      <c r="D138" s="1"/>
      <c r="E138" s="1"/>
      <c r="F138" s="1"/>
      <c r="G138" s="1" t="s">
        <v>131</v>
      </c>
      <c r="H138" s="1"/>
      <c r="I138" s="14">
        <v>7697.55</v>
      </c>
      <c r="J138" s="14"/>
      <c r="K138" s="14">
        <v>0</v>
      </c>
      <c r="L138" s="14"/>
      <c r="M138" s="14">
        <v>0</v>
      </c>
      <c r="N138" s="14"/>
      <c r="O138" s="14">
        <v>7812.26</v>
      </c>
      <c r="P138" s="14"/>
      <c r="Q138" s="14">
        <v>0</v>
      </c>
      <c r="R138" s="14"/>
      <c r="S138" s="14">
        <v>0</v>
      </c>
      <c r="T138" s="14"/>
      <c r="U138" s="14">
        <v>7812.26</v>
      </c>
      <c r="V138" s="14"/>
      <c r="W138" s="14">
        <v>0</v>
      </c>
      <c r="X138" s="14"/>
      <c r="Y138" s="14">
        <v>0</v>
      </c>
      <c r="Z138" s="14"/>
      <c r="AA138" s="14">
        <v>0</v>
      </c>
      <c r="AB138" s="14"/>
      <c r="AC138" s="14">
        <v>0</v>
      </c>
      <c r="AD138" s="14"/>
      <c r="AE138" s="14">
        <v>0</v>
      </c>
      <c r="AF138" s="14"/>
      <c r="AG138" s="14">
        <f t="shared" si="16"/>
        <v>23322.07</v>
      </c>
    </row>
    <row r="139" spans="1:33" x14ac:dyDescent="0.25">
      <c r="A139" s="1"/>
      <c r="B139" s="1"/>
      <c r="C139" s="1"/>
      <c r="D139" s="1"/>
      <c r="E139" s="1"/>
      <c r="F139" s="1"/>
      <c r="G139" s="1" t="s">
        <v>132</v>
      </c>
      <c r="H139" s="1"/>
      <c r="I139" s="14">
        <v>0</v>
      </c>
      <c r="J139" s="14"/>
      <c r="K139" s="14">
        <v>0</v>
      </c>
      <c r="L139" s="14"/>
      <c r="M139" s="14">
        <v>0</v>
      </c>
      <c r="N139" s="14"/>
      <c r="O139" s="14">
        <v>0</v>
      </c>
      <c r="P139" s="14"/>
      <c r="Q139" s="14">
        <v>3885.92</v>
      </c>
      <c r="R139" s="14"/>
      <c r="S139" s="14">
        <v>0</v>
      </c>
      <c r="T139" s="14"/>
      <c r="U139" s="14">
        <v>0</v>
      </c>
      <c r="V139" s="14"/>
      <c r="W139" s="14">
        <v>0</v>
      </c>
      <c r="X139" s="14"/>
      <c r="Y139" s="14">
        <v>0</v>
      </c>
      <c r="Z139" s="14"/>
      <c r="AA139" s="14">
        <v>0</v>
      </c>
      <c r="AB139" s="14"/>
      <c r="AC139" s="14">
        <v>0</v>
      </c>
      <c r="AD139" s="14"/>
      <c r="AE139" s="14">
        <v>0</v>
      </c>
      <c r="AF139" s="14"/>
      <c r="AG139" s="14">
        <f t="shared" si="16"/>
        <v>3885.92</v>
      </c>
    </row>
    <row r="140" spans="1:33" ht="15.75" thickBot="1" x14ac:dyDescent="0.3">
      <c r="A140" s="1"/>
      <c r="B140" s="1"/>
      <c r="C140" s="1"/>
      <c r="D140" s="1"/>
      <c r="E140" s="1"/>
      <c r="F140" s="1"/>
      <c r="G140" s="1" t="s">
        <v>133</v>
      </c>
      <c r="H140" s="1"/>
      <c r="I140" s="15">
        <v>0</v>
      </c>
      <c r="J140" s="14"/>
      <c r="K140" s="15">
        <v>0</v>
      </c>
      <c r="L140" s="14"/>
      <c r="M140" s="15">
        <v>0</v>
      </c>
      <c r="N140" s="14"/>
      <c r="O140" s="15">
        <v>0</v>
      </c>
      <c r="P140" s="14"/>
      <c r="Q140" s="15">
        <v>0</v>
      </c>
      <c r="R140" s="14"/>
      <c r="S140" s="15">
        <v>0</v>
      </c>
      <c r="T140" s="14"/>
      <c r="U140" s="15">
        <v>0</v>
      </c>
      <c r="V140" s="14"/>
      <c r="W140" s="15">
        <v>0</v>
      </c>
      <c r="X140" s="14"/>
      <c r="Y140" s="15">
        <v>0</v>
      </c>
      <c r="Z140" s="14"/>
      <c r="AA140" s="15">
        <v>0</v>
      </c>
      <c r="AB140" s="14"/>
      <c r="AC140" s="15">
        <v>0</v>
      </c>
      <c r="AD140" s="14"/>
      <c r="AE140" s="15">
        <v>216.01</v>
      </c>
      <c r="AF140" s="14"/>
      <c r="AG140" s="15">
        <f t="shared" si="16"/>
        <v>216.01</v>
      </c>
    </row>
    <row r="141" spans="1:33" x14ac:dyDescent="0.25">
      <c r="A141" s="1"/>
      <c r="B141" s="1"/>
      <c r="C141" s="1"/>
      <c r="D141" s="1"/>
      <c r="E141" s="1"/>
      <c r="F141" s="1" t="s">
        <v>134</v>
      </c>
      <c r="G141" s="1"/>
      <c r="H141" s="1"/>
      <c r="I141" s="14">
        <f>ROUND(SUM(I134:I140),5)</f>
        <v>14749.75</v>
      </c>
      <c r="J141" s="14"/>
      <c r="K141" s="14">
        <f>ROUND(SUM(K134:K140),5)</f>
        <v>1091.3499999999999</v>
      </c>
      <c r="L141" s="14"/>
      <c r="M141" s="14">
        <f>ROUND(SUM(M134:M140),5)</f>
        <v>931.27</v>
      </c>
      <c r="N141" s="14"/>
      <c r="O141" s="14">
        <f>ROUND(SUM(O134:O140),5)</f>
        <v>9032.56</v>
      </c>
      <c r="P141" s="14"/>
      <c r="Q141" s="14">
        <f>ROUND(SUM(Q134:Q140),5)</f>
        <v>4977.22</v>
      </c>
      <c r="R141" s="14"/>
      <c r="S141" s="14">
        <f>ROUND(SUM(S134:S140),5)</f>
        <v>1091.3</v>
      </c>
      <c r="T141" s="14"/>
      <c r="U141" s="14">
        <f>ROUND(SUM(U134:U140),5)</f>
        <v>8903.56</v>
      </c>
      <c r="V141" s="14"/>
      <c r="W141" s="14">
        <f>ROUND(SUM(W134:W140),5)</f>
        <v>-7281.82</v>
      </c>
      <c r="X141" s="14"/>
      <c r="Y141" s="14">
        <f>ROUND(SUM(Y134:Y140),5)</f>
        <v>1535.64</v>
      </c>
      <c r="Z141" s="14"/>
      <c r="AA141" s="14">
        <f>ROUND(SUM(AA134:AA140),5)</f>
        <v>1535.67</v>
      </c>
      <c r="AB141" s="14"/>
      <c r="AC141" s="14">
        <f>ROUND(SUM(AC134:AC140),5)</f>
        <v>1690.67</v>
      </c>
      <c r="AD141" s="14"/>
      <c r="AE141" s="14">
        <f>ROUND(SUM(AE134:AE140),5)</f>
        <v>1751.68</v>
      </c>
      <c r="AF141" s="14"/>
      <c r="AG141" s="14">
        <f t="shared" si="16"/>
        <v>40008.85</v>
      </c>
    </row>
    <row r="142" spans="1:33" x14ac:dyDescent="0.25">
      <c r="A142" s="1"/>
      <c r="B142" s="1"/>
      <c r="C142" s="1"/>
      <c r="D142" s="1"/>
      <c r="E142" s="1"/>
      <c r="F142" s="1" t="s">
        <v>135</v>
      </c>
      <c r="G142" s="1"/>
      <c r="H142" s="1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x14ac:dyDescent="0.25">
      <c r="A143" s="1"/>
      <c r="B143" s="1"/>
      <c r="C143" s="1"/>
      <c r="D143" s="1"/>
      <c r="E143" s="1"/>
      <c r="F143" s="1"/>
      <c r="G143" s="1" t="s">
        <v>136</v>
      </c>
      <c r="H143" s="1"/>
      <c r="I143" s="14">
        <v>193.85</v>
      </c>
      <c r="J143" s="14"/>
      <c r="K143" s="14">
        <v>212.31</v>
      </c>
      <c r="L143" s="14"/>
      <c r="M143" s="14">
        <v>-175.39</v>
      </c>
      <c r="N143" s="14"/>
      <c r="O143" s="14">
        <v>212.32</v>
      </c>
      <c r="P143" s="14"/>
      <c r="Q143" s="14">
        <v>249.23</v>
      </c>
      <c r="R143" s="14"/>
      <c r="S143" s="14">
        <v>387.7</v>
      </c>
      <c r="T143" s="14"/>
      <c r="U143" s="14">
        <v>406.17</v>
      </c>
      <c r="V143" s="14"/>
      <c r="W143" s="14">
        <v>406.16</v>
      </c>
      <c r="X143" s="14"/>
      <c r="Y143" s="14">
        <v>406.17</v>
      </c>
      <c r="Z143" s="14"/>
      <c r="AA143" s="14">
        <v>369.23</v>
      </c>
      <c r="AB143" s="14"/>
      <c r="AC143" s="14">
        <v>424.63</v>
      </c>
      <c r="AD143" s="14"/>
      <c r="AE143" s="14">
        <v>369.24</v>
      </c>
      <c r="AF143" s="14"/>
      <c r="AG143" s="14">
        <f t="shared" ref="AG143:AG153" si="17">ROUND(SUM(I143:AE143),5)</f>
        <v>3461.62</v>
      </c>
    </row>
    <row r="144" spans="1:33" x14ac:dyDescent="0.25">
      <c r="A144" s="1"/>
      <c r="B144" s="1"/>
      <c r="C144" s="1"/>
      <c r="D144" s="1"/>
      <c r="E144" s="1"/>
      <c r="F144" s="1"/>
      <c r="G144" s="1" t="s">
        <v>137</v>
      </c>
      <c r="H144" s="1"/>
      <c r="I144" s="14">
        <v>429.74</v>
      </c>
      <c r="J144" s="14"/>
      <c r="K144" s="14">
        <v>482.68</v>
      </c>
      <c r="L144" s="14"/>
      <c r="M144" s="14">
        <v>594.16</v>
      </c>
      <c r="N144" s="14"/>
      <c r="O144" s="14">
        <v>430.81</v>
      </c>
      <c r="P144" s="14"/>
      <c r="Q144" s="14">
        <v>444.33</v>
      </c>
      <c r="R144" s="14"/>
      <c r="S144" s="14">
        <v>784.66</v>
      </c>
      <c r="T144" s="14"/>
      <c r="U144" s="14">
        <v>740.27</v>
      </c>
      <c r="V144" s="14"/>
      <c r="W144" s="14">
        <v>592.09</v>
      </c>
      <c r="X144" s="14"/>
      <c r="Y144" s="14">
        <v>537.45000000000005</v>
      </c>
      <c r="Z144" s="14"/>
      <c r="AA144" s="14">
        <v>549.61</v>
      </c>
      <c r="AB144" s="14"/>
      <c r="AC144" s="14">
        <v>494.87</v>
      </c>
      <c r="AD144" s="14"/>
      <c r="AE144" s="14">
        <v>582.14</v>
      </c>
      <c r="AF144" s="14"/>
      <c r="AG144" s="14">
        <f t="shared" si="17"/>
        <v>6662.81</v>
      </c>
    </row>
    <row r="145" spans="1:33" x14ac:dyDescent="0.25">
      <c r="A145" s="1"/>
      <c r="B145" s="1"/>
      <c r="C145" s="1"/>
      <c r="D145" s="1"/>
      <c r="E145" s="1"/>
      <c r="F145" s="1"/>
      <c r="G145" s="1" t="s">
        <v>138</v>
      </c>
      <c r="H145" s="1"/>
      <c r="I145" s="14">
        <v>189.95</v>
      </c>
      <c r="J145" s="14"/>
      <c r="K145" s="14">
        <v>15.17</v>
      </c>
      <c r="L145" s="14"/>
      <c r="M145" s="14">
        <v>361.17</v>
      </c>
      <c r="N145" s="14"/>
      <c r="O145" s="14">
        <v>729.64</v>
      </c>
      <c r="P145" s="14"/>
      <c r="Q145" s="14">
        <v>432.55</v>
      </c>
      <c r="R145" s="14"/>
      <c r="S145" s="14">
        <v>0</v>
      </c>
      <c r="T145" s="14"/>
      <c r="U145" s="14">
        <v>161.26</v>
      </c>
      <c r="V145" s="14"/>
      <c r="W145" s="14">
        <v>0</v>
      </c>
      <c r="X145" s="14"/>
      <c r="Y145" s="14">
        <v>615</v>
      </c>
      <c r="Z145" s="14"/>
      <c r="AA145" s="14">
        <v>577.13</v>
      </c>
      <c r="AB145" s="14"/>
      <c r="AC145" s="14">
        <v>47.15</v>
      </c>
      <c r="AD145" s="14"/>
      <c r="AE145" s="14">
        <v>0</v>
      </c>
      <c r="AF145" s="14"/>
      <c r="AG145" s="14">
        <f t="shared" si="17"/>
        <v>3129.02</v>
      </c>
    </row>
    <row r="146" spans="1:33" x14ac:dyDescent="0.25">
      <c r="A146" s="1"/>
      <c r="B146" s="1"/>
      <c r="C146" s="1"/>
      <c r="D146" s="1"/>
      <c r="E146" s="1"/>
      <c r="F146" s="1"/>
      <c r="G146" s="1" t="s">
        <v>139</v>
      </c>
      <c r="H146" s="1"/>
      <c r="I146" s="14">
        <v>0</v>
      </c>
      <c r="J146" s="14"/>
      <c r="K146" s="14">
        <v>0</v>
      </c>
      <c r="L146" s="14"/>
      <c r="M146" s="14">
        <v>0</v>
      </c>
      <c r="N146" s="14"/>
      <c r="O146" s="14">
        <v>0</v>
      </c>
      <c r="P146" s="14"/>
      <c r="Q146" s="14">
        <v>-136.38</v>
      </c>
      <c r="R146" s="14"/>
      <c r="S146" s="14">
        <v>0</v>
      </c>
      <c r="T146" s="14"/>
      <c r="U146" s="14">
        <v>-40.75</v>
      </c>
      <c r="V146" s="14"/>
      <c r="W146" s="14">
        <v>429.5</v>
      </c>
      <c r="X146" s="14"/>
      <c r="Y146" s="14">
        <v>0</v>
      </c>
      <c r="Z146" s="14"/>
      <c r="AA146" s="14">
        <v>0</v>
      </c>
      <c r="AB146" s="14"/>
      <c r="AC146" s="14">
        <v>0</v>
      </c>
      <c r="AD146" s="14"/>
      <c r="AE146" s="14">
        <v>0</v>
      </c>
      <c r="AF146" s="14"/>
      <c r="AG146" s="14">
        <f t="shared" si="17"/>
        <v>252.37</v>
      </c>
    </row>
    <row r="147" spans="1:33" ht="15.75" thickBot="1" x14ac:dyDescent="0.3">
      <c r="A147" s="1"/>
      <c r="B147" s="1"/>
      <c r="C147" s="1"/>
      <c r="D147" s="1"/>
      <c r="E147" s="1"/>
      <c r="F147" s="1"/>
      <c r="G147" s="1" t="s">
        <v>140</v>
      </c>
      <c r="H147" s="1"/>
      <c r="I147" s="15">
        <v>0</v>
      </c>
      <c r="J147" s="14"/>
      <c r="K147" s="15">
        <v>0</v>
      </c>
      <c r="L147" s="14"/>
      <c r="M147" s="15">
        <v>0</v>
      </c>
      <c r="N147" s="14"/>
      <c r="O147" s="15">
        <v>0</v>
      </c>
      <c r="P147" s="14"/>
      <c r="Q147" s="15">
        <v>0</v>
      </c>
      <c r="R147" s="14"/>
      <c r="S147" s="15">
        <v>0</v>
      </c>
      <c r="T147" s="14"/>
      <c r="U147" s="15">
        <v>0</v>
      </c>
      <c r="V147" s="14"/>
      <c r="W147" s="15">
        <v>0</v>
      </c>
      <c r="X147" s="14"/>
      <c r="Y147" s="15">
        <v>0</v>
      </c>
      <c r="Z147" s="14"/>
      <c r="AA147" s="15">
        <v>0</v>
      </c>
      <c r="AB147" s="14"/>
      <c r="AC147" s="15">
        <v>59.99</v>
      </c>
      <c r="AD147" s="14"/>
      <c r="AE147" s="15">
        <v>0</v>
      </c>
      <c r="AF147" s="14"/>
      <c r="AG147" s="15">
        <f t="shared" si="17"/>
        <v>59.99</v>
      </c>
    </row>
    <row r="148" spans="1:33" x14ac:dyDescent="0.25">
      <c r="A148" s="1"/>
      <c r="B148" s="1"/>
      <c r="C148" s="1"/>
      <c r="D148" s="1"/>
      <c r="E148" s="1"/>
      <c r="F148" s="1" t="s">
        <v>141</v>
      </c>
      <c r="G148" s="1"/>
      <c r="H148" s="1"/>
      <c r="I148" s="14">
        <f>ROUND(SUM(I142:I147),5)</f>
        <v>813.54</v>
      </c>
      <c r="J148" s="14"/>
      <c r="K148" s="14">
        <f>ROUND(SUM(K142:K147),5)</f>
        <v>710.16</v>
      </c>
      <c r="L148" s="14"/>
      <c r="M148" s="14">
        <f>ROUND(SUM(M142:M147),5)</f>
        <v>779.94</v>
      </c>
      <c r="N148" s="14"/>
      <c r="O148" s="14">
        <f>ROUND(SUM(O142:O147),5)</f>
        <v>1372.77</v>
      </c>
      <c r="P148" s="14"/>
      <c r="Q148" s="14">
        <f>ROUND(SUM(Q142:Q147),5)</f>
        <v>989.73</v>
      </c>
      <c r="R148" s="14"/>
      <c r="S148" s="14">
        <f>ROUND(SUM(S142:S147),5)</f>
        <v>1172.3599999999999</v>
      </c>
      <c r="T148" s="14"/>
      <c r="U148" s="14">
        <f>ROUND(SUM(U142:U147),5)</f>
        <v>1266.95</v>
      </c>
      <c r="V148" s="14"/>
      <c r="W148" s="14">
        <f>ROUND(SUM(W142:W147),5)</f>
        <v>1427.75</v>
      </c>
      <c r="X148" s="14"/>
      <c r="Y148" s="14">
        <f>ROUND(SUM(Y142:Y147),5)</f>
        <v>1558.62</v>
      </c>
      <c r="Z148" s="14"/>
      <c r="AA148" s="14">
        <f>ROUND(SUM(AA142:AA147),5)</f>
        <v>1495.97</v>
      </c>
      <c r="AB148" s="14"/>
      <c r="AC148" s="14">
        <f>ROUND(SUM(AC142:AC147),5)</f>
        <v>1026.6400000000001</v>
      </c>
      <c r="AD148" s="14"/>
      <c r="AE148" s="14">
        <f>ROUND(SUM(AE142:AE147),5)</f>
        <v>951.38</v>
      </c>
      <c r="AF148" s="14"/>
      <c r="AG148" s="14">
        <f t="shared" si="17"/>
        <v>13565.81</v>
      </c>
    </row>
    <row r="149" spans="1:33" x14ac:dyDescent="0.25">
      <c r="A149" s="1"/>
      <c r="B149" s="1"/>
      <c r="C149" s="1"/>
      <c r="D149" s="1"/>
      <c r="E149" s="1"/>
      <c r="F149" s="1" t="s">
        <v>142</v>
      </c>
      <c r="G149" s="1"/>
      <c r="H149" s="1"/>
      <c r="I149" s="14">
        <v>802.92</v>
      </c>
      <c r="J149" s="14"/>
      <c r="K149" s="14">
        <v>802.92</v>
      </c>
      <c r="L149" s="14"/>
      <c r="M149" s="14">
        <v>802.92</v>
      </c>
      <c r="N149" s="14"/>
      <c r="O149" s="14">
        <v>802.92</v>
      </c>
      <c r="P149" s="14"/>
      <c r="Q149" s="14">
        <v>802.92</v>
      </c>
      <c r="R149" s="14"/>
      <c r="S149" s="14">
        <v>802.92</v>
      </c>
      <c r="T149" s="14"/>
      <c r="U149" s="14">
        <v>802.92</v>
      </c>
      <c r="V149" s="14"/>
      <c r="W149" s="14">
        <v>802.92</v>
      </c>
      <c r="X149" s="14"/>
      <c r="Y149" s="14">
        <v>802.92</v>
      </c>
      <c r="Z149" s="14"/>
      <c r="AA149" s="14">
        <v>802.92</v>
      </c>
      <c r="AB149" s="14"/>
      <c r="AC149" s="14">
        <v>802.92</v>
      </c>
      <c r="AD149" s="14"/>
      <c r="AE149" s="14">
        <v>802.92</v>
      </c>
      <c r="AF149" s="14"/>
      <c r="AG149" s="14">
        <f t="shared" si="17"/>
        <v>9635.0400000000009</v>
      </c>
    </row>
    <row r="150" spans="1:33" x14ac:dyDescent="0.25">
      <c r="A150" s="1"/>
      <c r="B150" s="1"/>
      <c r="C150" s="1"/>
      <c r="D150" s="1"/>
      <c r="E150" s="1"/>
      <c r="F150" s="1" t="s">
        <v>143</v>
      </c>
      <c r="G150" s="1"/>
      <c r="H150" s="1"/>
      <c r="I150" s="14">
        <v>161.22999999999999</v>
      </c>
      <c r="J150" s="14"/>
      <c r="K150" s="14">
        <v>37.06</v>
      </c>
      <c r="L150" s="14"/>
      <c r="M150" s="14">
        <v>373.65</v>
      </c>
      <c r="N150" s="14"/>
      <c r="O150" s="14">
        <v>255.77</v>
      </c>
      <c r="P150" s="14"/>
      <c r="Q150" s="14">
        <v>545.44000000000005</v>
      </c>
      <c r="R150" s="14"/>
      <c r="S150" s="14">
        <v>582.79</v>
      </c>
      <c r="T150" s="14"/>
      <c r="U150" s="14">
        <v>356.68</v>
      </c>
      <c r="V150" s="14"/>
      <c r="W150" s="14">
        <v>38.28</v>
      </c>
      <c r="X150" s="14"/>
      <c r="Y150" s="14">
        <v>577.08000000000004</v>
      </c>
      <c r="Z150" s="14"/>
      <c r="AA150" s="14">
        <v>226.23</v>
      </c>
      <c r="AB150" s="14"/>
      <c r="AC150" s="14">
        <v>110.11</v>
      </c>
      <c r="AD150" s="14"/>
      <c r="AE150" s="14">
        <v>5.24</v>
      </c>
      <c r="AF150" s="14"/>
      <c r="AG150" s="14">
        <f t="shared" si="17"/>
        <v>3269.56</v>
      </c>
    </row>
    <row r="151" spans="1:33" x14ac:dyDescent="0.25">
      <c r="A151" s="1"/>
      <c r="B151" s="1"/>
      <c r="C151" s="1"/>
      <c r="D151" s="1"/>
      <c r="E151" s="1"/>
      <c r="F151" s="1" t="s">
        <v>144</v>
      </c>
      <c r="G151" s="1"/>
      <c r="H151" s="1"/>
      <c r="I151" s="14">
        <v>1552.94</v>
      </c>
      <c r="J151" s="14"/>
      <c r="K151" s="14">
        <v>1233.81</v>
      </c>
      <c r="L151" s="14"/>
      <c r="M151" s="14">
        <v>1066.42</v>
      </c>
      <c r="N151" s="14"/>
      <c r="O151" s="14">
        <v>1220.75</v>
      </c>
      <c r="P151" s="14"/>
      <c r="Q151" s="14">
        <v>1521.9</v>
      </c>
      <c r="R151" s="14"/>
      <c r="S151" s="14">
        <v>888.84</v>
      </c>
      <c r="T151" s="14"/>
      <c r="U151" s="14">
        <v>1851.43</v>
      </c>
      <c r="V151" s="14"/>
      <c r="W151" s="14">
        <v>1919.24</v>
      </c>
      <c r="X151" s="14"/>
      <c r="Y151" s="14">
        <v>2436.9699999999998</v>
      </c>
      <c r="Z151" s="14"/>
      <c r="AA151" s="14">
        <v>721.43</v>
      </c>
      <c r="AB151" s="14"/>
      <c r="AC151" s="14">
        <v>1666.23</v>
      </c>
      <c r="AD151" s="14"/>
      <c r="AE151" s="14">
        <v>704.5</v>
      </c>
      <c r="AF151" s="14"/>
      <c r="AG151" s="14">
        <f t="shared" si="17"/>
        <v>16784.46</v>
      </c>
    </row>
    <row r="152" spans="1:33" ht="15.75" thickBot="1" x14ac:dyDescent="0.3">
      <c r="A152" s="1"/>
      <c r="B152" s="1"/>
      <c r="C152" s="1"/>
      <c r="D152" s="1"/>
      <c r="E152" s="1"/>
      <c r="F152" s="1" t="s">
        <v>145</v>
      </c>
      <c r="G152" s="1"/>
      <c r="H152" s="1"/>
      <c r="I152" s="15">
        <v>67</v>
      </c>
      <c r="J152" s="14"/>
      <c r="K152" s="15">
        <v>0</v>
      </c>
      <c r="L152" s="14"/>
      <c r="M152" s="15">
        <v>566.66</v>
      </c>
      <c r="N152" s="14"/>
      <c r="O152" s="15">
        <v>63.49</v>
      </c>
      <c r="P152" s="14"/>
      <c r="Q152" s="15">
        <v>0</v>
      </c>
      <c r="R152" s="14"/>
      <c r="S152" s="15">
        <v>70</v>
      </c>
      <c r="T152" s="14"/>
      <c r="U152" s="15">
        <v>231.63</v>
      </c>
      <c r="V152" s="14"/>
      <c r="W152" s="15">
        <v>287.83999999999997</v>
      </c>
      <c r="X152" s="14"/>
      <c r="Y152" s="15">
        <v>1598.34</v>
      </c>
      <c r="Z152" s="14"/>
      <c r="AA152" s="15">
        <v>4262.18</v>
      </c>
      <c r="AB152" s="14"/>
      <c r="AC152" s="15">
        <v>31.9</v>
      </c>
      <c r="AD152" s="14"/>
      <c r="AE152" s="15">
        <v>0</v>
      </c>
      <c r="AF152" s="14"/>
      <c r="AG152" s="15">
        <f t="shared" si="17"/>
        <v>7179.04</v>
      </c>
    </row>
    <row r="153" spans="1:33" x14ac:dyDescent="0.25">
      <c r="A153" s="1"/>
      <c r="B153" s="1"/>
      <c r="C153" s="1"/>
      <c r="D153" s="1"/>
      <c r="E153" s="1" t="s">
        <v>146</v>
      </c>
      <c r="F153" s="1"/>
      <c r="G153" s="1"/>
      <c r="H153" s="1"/>
      <c r="I153" s="14">
        <f>ROUND(I75+I90+I96+I103+I113+I121+I128+I133+I141+SUM(I148:I152),5)</f>
        <v>109401.12</v>
      </c>
      <c r="J153" s="14"/>
      <c r="K153" s="14">
        <f>ROUND(K75+K90+K96+K103+K113+K121+K128+K133+K141+SUM(K148:K152),5)</f>
        <v>113848.27</v>
      </c>
      <c r="L153" s="14"/>
      <c r="M153" s="14">
        <f>ROUND(M75+M90+M96+M103+M113+M121+M128+M133+M141+SUM(M148:M152),5)</f>
        <v>128700.84</v>
      </c>
      <c r="N153" s="14"/>
      <c r="O153" s="14">
        <f>ROUND(O75+O90+O96+O103+O113+O121+O128+O133+O141+SUM(O148:O152),5)</f>
        <v>118051.75</v>
      </c>
      <c r="P153" s="14"/>
      <c r="Q153" s="14">
        <f>ROUND(Q75+Q90+Q96+Q103+Q113+Q121+Q128+Q133+Q141+SUM(Q148:Q152),5)</f>
        <v>134984.51</v>
      </c>
      <c r="R153" s="14"/>
      <c r="S153" s="14">
        <f>ROUND(S75+S90+S96+S103+S113+S121+S128+S133+S141+SUM(S148:S152),5)</f>
        <v>123738.77</v>
      </c>
      <c r="T153" s="14"/>
      <c r="U153" s="14">
        <f>ROUND(U75+U90+U96+U103+U113+U121+U128+U133+U141+SUM(U148:U152),5)</f>
        <v>125130.55</v>
      </c>
      <c r="V153" s="14"/>
      <c r="W153" s="14">
        <f>ROUND(W75+W90+W96+W103+W113+W121+W128+W133+W141+SUM(W148:W152),5)</f>
        <v>103527.54</v>
      </c>
      <c r="X153" s="14"/>
      <c r="Y153" s="14">
        <f>ROUND(Y75+Y90+Y96+Y103+Y113+Y121+Y128+Y133+Y141+SUM(Y148:Y152),5)</f>
        <v>109108.38</v>
      </c>
      <c r="Z153" s="14"/>
      <c r="AA153" s="14">
        <f>ROUND(AA75+AA90+AA96+AA103+AA113+AA121+AA128+AA133+AA141+SUM(AA148:AA152),5)</f>
        <v>113875.04</v>
      </c>
      <c r="AB153" s="14"/>
      <c r="AC153" s="14">
        <f>ROUND(AC75+AC90+AC96+AC103+AC113+AC121+AC128+AC133+AC141+SUM(AC148:AC152),5)</f>
        <v>121813.39</v>
      </c>
      <c r="AD153" s="14"/>
      <c r="AE153" s="14">
        <f>ROUND(AE75+AE90+AE96+AE103+AE113+AE121+AE128+AE133+AE141+SUM(AE148:AE152),5)</f>
        <v>120766.67</v>
      </c>
      <c r="AF153" s="14"/>
      <c r="AG153" s="14">
        <f t="shared" si="17"/>
        <v>1422946.83</v>
      </c>
    </row>
    <row r="154" spans="1:33" x14ac:dyDescent="0.25">
      <c r="A154" s="1"/>
      <c r="B154" s="1"/>
      <c r="C154" s="1"/>
      <c r="D154" s="1"/>
      <c r="E154" s="1" t="s">
        <v>147</v>
      </c>
      <c r="F154" s="1"/>
      <c r="G154" s="1"/>
      <c r="H154" s="1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x14ac:dyDescent="0.25">
      <c r="A155" s="1"/>
      <c r="B155" s="1"/>
      <c r="C155" s="1"/>
      <c r="D155" s="1"/>
      <c r="E155" s="1"/>
      <c r="F155" s="1" t="s">
        <v>148</v>
      </c>
      <c r="G155" s="1"/>
      <c r="H155" s="1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x14ac:dyDescent="0.25">
      <c r="A156" s="1"/>
      <c r="B156" s="1"/>
      <c r="C156" s="1"/>
      <c r="D156" s="1"/>
      <c r="E156" s="1"/>
      <c r="F156" s="1"/>
      <c r="G156" s="1" t="s">
        <v>149</v>
      </c>
      <c r="H156" s="1"/>
      <c r="I156" s="14">
        <v>9140.58</v>
      </c>
      <c r="J156" s="14"/>
      <c r="K156" s="14">
        <v>3041.38</v>
      </c>
      <c r="L156" s="14"/>
      <c r="M156" s="14">
        <v>3404.48</v>
      </c>
      <c r="N156" s="14"/>
      <c r="O156" s="14">
        <v>3244.86</v>
      </c>
      <c r="P156" s="14"/>
      <c r="Q156" s="14">
        <v>4061.37</v>
      </c>
      <c r="R156" s="14"/>
      <c r="S156" s="14">
        <v>8284.69</v>
      </c>
      <c r="T156" s="14"/>
      <c r="U156" s="14">
        <v>1609.93</v>
      </c>
      <c r="V156" s="14"/>
      <c r="W156" s="14">
        <v>615.6</v>
      </c>
      <c r="X156" s="14"/>
      <c r="Y156" s="14">
        <v>3995.64</v>
      </c>
      <c r="Z156" s="14"/>
      <c r="AA156" s="14">
        <v>1405.13</v>
      </c>
      <c r="AB156" s="14"/>
      <c r="AC156" s="14">
        <v>0</v>
      </c>
      <c r="AD156" s="14"/>
      <c r="AE156" s="14">
        <v>1358.33</v>
      </c>
      <c r="AF156" s="14"/>
      <c r="AG156" s="14">
        <f t="shared" ref="AG156:AG168" si="18">ROUND(SUM(I156:AE156),5)</f>
        <v>40161.99</v>
      </c>
    </row>
    <row r="157" spans="1:33" x14ac:dyDescent="0.25">
      <c r="A157" s="1"/>
      <c r="B157" s="1"/>
      <c r="C157" s="1"/>
      <c r="D157" s="1"/>
      <c r="E157" s="1"/>
      <c r="F157" s="1"/>
      <c r="G157" s="1" t="s">
        <v>150</v>
      </c>
      <c r="H157" s="1"/>
      <c r="I157" s="14">
        <v>2585.06</v>
      </c>
      <c r="J157" s="14"/>
      <c r="K157" s="14">
        <v>8735.43</v>
      </c>
      <c r="L157" s="14"/>
      <c r="M157" s="14">
        <v>6184.72</v>
      </c>
      <c r="N157" s="14"/>
      <c r="O157" s="14">
        <v>6896.3</v>
      </c>
      <c r="P157" s="14"/>
      <c r="Q157" s="14">
        <v>7508.94</v>
      </c>
      <c r="R157" s="14"/>
      <c r="S157" s="14">
        <v>3450.3</v>
      </c>
      <c r="T157" s="14"/>
      <c r="U157" s="14">
        <v>8653.83</v>
      </c>
      <c r="V157" s="14"/>
      <c r="W157" s="14">
        <v>5398.97</v>
      </c>
      <c r="X157" s="14"/>
      <c r="Y157" s="14">
        <v>8724.4599999999991</v>
      </c>
      <c r="Z157" s="14"/>
      <c r="AA157" s="14">
        <v>3513.52</v>
      </c>
      <c r="AB157" s="14"/>
      <c r="AC157" s="14">
        <v>1651</v>
      </c>
      <c r="AD157" s="14"/>
      <c r="AE157" s="14">
        <v>2255.79</v>
      </c>
      <c r="AF157" s="14"/>
      <c r="AG157" s="14">
        <f t="shared" si="18"/>
        <v>65558.320000000007</v>
      </c>
    </row>
    <row r="158" spans="1:33" x14ac:dyDescent="0.25">
      <c r="A158" s="1"/>
      <c r="B158" s="1"/>
      <c r="C158" s="1"/>
      <c r="D158" s="1"/>
      <c r="E158" s="1"/>
      <c r="F158" s="1"/>
      <c r="G158" s="1" t="s">
        <v>151</v>
      </c>
      <c r="H158" s="1"/>
      <c r="I158" s="14">
        <v>298.32</v>
      </c>
      <c r="J158" s="14"/>
      <c r="K158" s="14">
        <v>273.38</v>
      </c>
      <c r="L158" s="14"/>
      <c r="M158" s="14">
        <v>128.6</v>
      </c>
      <c r="N158" s="14"/>
      <c r="O158" s="14">
        <v>276.81</v>
      </c>
      <c r="P158" s="14"/>
      <c r="Q158" s="14">
        <v>255.34</v>
      </c>
      <c r="R158" s="14"/>
      <c r="S158" s="14">
        <v>130.82</v>
      </c>
      <c r="T158" s="14"/>
      <c r="U158" s="14">
        <v>203.11</v>
      </c>
      <c r="V158" s="14"/>
      <c r="W158" s="14">
        <v>396.67</v>
      </c>
      <c r="X158" s="14"/>
      <c r="Y158" s="14">
        <v>1269.74</v>
      </c>
      <c r="Z158" s="14"/>
      <c r="AA158" s="14">
        <v>73.67</v>
      </c>
      <c r="AB158" s="14"/>
      <c r="AC158" s="14">
        <v>57.14</v>
      </c>
      <c r="AD158" s="14"/>
      <c r="AE158" s="14">
        <v>101.6</v>
      </c>
      <c r="AF158" s="14"/>
      <c r="AG158" s="14">
        <f t="shared" si="18"/>
        <v>3465.2</v>
      </c>
    </row>
    <row r="159" spans="1:33" x14ac:dyDescent="0.25">
      <c r="A159" s="1"/>
      <c r="B159" s="1"/>
      <c r="C159" s="1"/>
      <c r="D159" s="1"/>
      <c r="E159" s="1"/>
      <c r="F159" s="1"/>
      <c r="G159" s="1" t="s">
        <v>152</v>
      </c>
      <c r="H159" s="1"/>
      <c r="I159" s="14">
        <v>0</v>
      </c>
      <c r="J159" s="14"/>
      <c r="K159" s="14">
        <v>0</v>
      </c>
      <c r="L159" s="14"/>
      <c r="M159" s="14">
        <v>0</v>
      </c>
      <c r="N159" s="14"/>
      <c r="O159" s="14">
        <v>0</v>
      </c>
      <c r="P159" s="14"/>
      <c r="Q159" s="14">
        <v>0</v>
      </c>
      <c r="R159" s="14"/>
      <c r="S159" s="14">
        <v>0</v>
      </c>
      <c r="T159" s="14"/>
      <c r="U159" s="14">
        <v>0</v>
      </c>
      <c r="V159" s="14"/>
      <c r="W159" s="14">
        <v>0</v>
      </c>
      <c r="X159" s="14"/>
      <c r="Y159" s="14">
        <v>136.88</v>
      </c>
      <c r="Z159" s="14"/>
      <c r="AA159" s="14">
        <v>210.91</v>
      </c>
      <c r="AB159" s="14"/>
      <c r="AC159" s="14">
        <v>668.01</v>
      </c>
      <c r="AD159" s="14"/>
      <c r="AE159" s="14">
        <v>913.9</v>
      </c>
      <c r="AF159" s="14"/>
      <c r="AG159" s="14">
        <f t="shared" si="18"/>
        <v>1929.7</v>
      </c>
    </row>
    <row r="160" spans="1:33" x14ac:dyDescent="0.25">
      <c r="A160" s="1"/>
      <c r="B160" s="1"/>
      <c r="C160" s="1"/>
      <c r="D160" s="1"/>
      <c r="E160" s="1"/>
      <c r="F160" s="1"/>
      <c r="G160" s="1" t="s">
        <v>153</v>
      </c>
      <c r="H160" s="1"/>
      <c r="I160" s="14">
        <v>1145</v>
      </c>
      <c r="J160" s="14"/>
      <c r="K160" s="14">
        <v>875</v>
      </c>
      <c r="L160" s="14"/>
      <c r="M160" s="14">
        <v>0</v>
      </c>
      <c r="N160" s="14"/>
      <c r="O160" s="14">
        <v>575</v>
      </c>
      <c r="P160" s="14"/>
      <c r="Q160" s="14">
        <v>0</v>
      </c>
      <c r="R160" s="14"/>
      <c r="S160" s="14">
        <v>0</v>
      </c>
      <c r="T160" s="14"/>
      <c r="U160" s="14">
        <v>0</v>
      </c>
      <c r="V160" s="14"/>
      <c r="W160" s="14">
        <v>0</v>
      </c>
      <c r="X160" s="14"/>
      <c r="Y160" s="14">
        <v>0</v>
      </c>
      <c r="Z160" s="14"/>
      <c r="AA160" s="14">
        <v>2155.77</v>
      </c>
      <c r="AB160" s="14"/>
      <c r="AC160" s="14">
        <v>6125</v>
      </c>
      <c r="AD160" s="14"/>
      <c r="AE160" s="14">
        <v>0</v>
      </c>
      <c r="AF160" s="14"/>
      <c r="AG160" s="14">
        <f t="shared" si="18"/>
        <v>10875.77</v>
      </c>
    </row>
    <row r="161" spans="1:33" x14ac:dyDescent="0.25">
      <c r="A161" s="1"/>
      <c r="B161" s="1"/>
      <c r="C161" s="1"/>
      <c r="D161" s="1"/>
      <c r="E161" s="1"/>
      <c r="F161" s="1"/>
      <c r="G161" s="1" t="s">
        <v>154</v>
      </c>
      <c r="H161" s="1"/>
      <c r="I161" s="14">
        <v>0</v>
      </c>
      <c r="J161" s="14"/>
      <c r="K161" s="14">
        <v>0</v>
      </c>
      <c r="L161" s="14"/>
      <c r="M161" s="14">
        <v>0</v>
      </c>
      <c r="N161" s="14"/>
      <c r="O161" s="14">
        <v>0</v>
      </c>
      <c r="P161" s="14"/>
      <c r="Q161" s="14">
        <v>0</v>
      </c>
      <c r="R161" s="14"/>
      <c r="S161" s="14">
        <v>0</v>
      </c>
      <c r="T161" s="14"/>
      <c r="U161" s="14">
        <v>0</v>
      </c>
      <c r="V161" s="14"/>
      <c r="W161" s="14">
        <v>0</v>
      </c>
      <c r="X161" s="14"/>
      <c r="Y161" s="14">
        <v>125</v>
      </c>
      <c r="Z161" s="14"/>
      <c r="AA161" s="14">
        <v>96.13</v>
      </c>
      <c r="AB161" s="14"/>
      <c r="AC161" s="14">
        <v>566.24</v>
      </c>
      <c r="AD161" s="14"/>
      <c r="AE161" s="14">
        <v>0</v>
      </c>
      <c r="AF161" s="14"/>
      <c r="AG161" s="14">
        <f t="shared" si="18"/>
        <v>787.37</v>
      </c>
    </row>
    <row r="162" spans="1:33" x14ac:dyDescent="0.25">
      <c r="A162" s="1"/>
      <c r="B162" s="1"/>
      <c r="C162" s="1"/>
      <c r="D162" s="1"/>
      <c r="E162" s="1"/>
      <c r="F162" s="1"/>
      <c r="G162" s="1" t="s">
        <v>155</v>
      </c>
      <c r="H162" s="1"/>
      <c r="I162" s="14">
        <v>439.96</v>
      </c>
      <c r="J162" s="14"/>
      <c r="K162" s="14">
        <v>1876.17</v>
      </c>
      <c r="L162" s="14"/>
      <c r="M162" s="14">
        <v>1567.63</v>
      </c>
      <c r="N162" s="14"/>
      <c r="O162" s="14">
        <v>372.64</v>
      </c>
      <c r="P162" s="14"/>
      <c r="Q162" s="14">
        <v>2001.68</v>
      </c>
      <c r="R162" s="14"/>
      <c r="S162" s="14">
        <v>3709.39</v>
      </c>
      <c r="T162" s="14"/>
      <c r="U162" s="14">
        <v>835.64</v>
      </c>
      <c r="V162" s="14"/>
      <c r="W162" s="14">
        <v>1497.49</v>
      </c>
      <c r="X162" s="14"/>
      <c r="Y162" s="14">
        <v>2117.35</v>
      </c>
      <c r="Z162" s="14"/>
      <c r="AA162" s="14">
        <v>1160.67</v>
      </c>
      <c r="AB162" s="14"/>
      <c r="AC162" s="14">
        <v>1638.1</v>
      </c>
      <c r="AD162" s="14"/>
      <c r="AE162" s="14">
        <v>2087.92</v>
      </c>
      <c r="AF162" s="14"/>
      <c r="AG162" s="14">
        <f t="shared" si="18"/>
        <v>19304.64</v>
      </c>
    </row>
    <row r="163" spans="1:33" x14ac:dyDescent="0.25">
      <c r="A163" s="1"/>
      <c r="B163" s="1"/>
      <c r="C163" s="1"/>
      <c r="D163" s="1"/>
      <c r="E163" s="1"/>
      <c r="F163" s="1"/>
      <c r="G163" s="1" t="s">
        <v>156</v>
      </c>
      <c r="H163" s="1"/>
      <c r="I163" s="14">
        <v>7021.75</v>
      </c>
      <c r="J163" s="14"/>
      <c r="K163" s="14">
        <v>11779.53</v>
      </c>
      <c r="L163" s="14"/>
      <c r="M163" s="14">
        <v>8802.68</v>
      </c>
      <c r="N163" s="14"/>
      <c r="O163" s="14">
        <v>7114.47</v>
      </c>
      <c r="P163" s="14"/>
      <c r="Q163" s="14">
        <v>5115.5200000000004</v>
      </c>
      <c r="R163" s="14"/>
      <c r="S163" s="14">
        <v>6447.86</v>
      </c>
      <c r="T163" s="14"/>
      <c r="U163" s="14">
        <v>10327.01</v>
      </c>
      <c r="V163" s="14"/>
      <c r="W163" s="14">
        <v>12507.77</v>
      </c>
      <c r="X163" s="14"/>
      <c r="Y163" s="14">
        <v>13817.36</v>
      </c>
      <c r="Z163" s="14"/>
      <c r="AA163" s="14">
        <v>15613.39</v>
      </c>
      <c r="AB163" s="14"/>
      <c r="AC163" s="14">
        <v>15950.77</v>
      </c>
      <c r="AD163" s="14"/>
      <c r="AE163" s="14">
        <v>16757.37</v>
      </c>
      <c r="AF163" s="14"/>
      <c r="AG163" s="14">
        <f t="shared" si="18"/>
        <v>131255.48000000001</v>
      </c>
    </row>
    <row r="164" spans="1:33" x14ac:dyDescent="0.25">
      <c r="A164" s="1"/>
      <c r="B164" s="1"/>
      <c r="C164" s="1"/>
      <c r="D164" s="1"/>
      <c r="E164" s="1"/>
      <c r="F164" s="1"/>
      <c r="G164" s="1" t="s">
        <v>157</v>
      </c>
      <c r="H164" s="1"/>
      <c r="I164" s="14">
        <v>820.59</v>
      </c>
      <c r="J164" s="14"/>
      <c r="K164" s="14">
        <v>1475.62</v>
      </c>
      <c r="L164" s="14"/>
      <c r="M164" s="14">
        <v>538.65</v>
      </c>
      <c r="N164" s="14"/>
      <c r="O164" s="14">
        <v>779</v>
      </c>
      <c r="P164" s="14"/>
      <c r="Q164" s="14">
        <v>525.91</v>
      </c>
      <c r="R164" s="14"/>
      <c r="S164" s="14">
        <v>449.22</v>
      </c>
      <c r="T164" s="14"/>
      <c r="U164" s="14">
        <v>597.16999999999996</v>
      </c>
      <c r="V164" s="14"/>
      <c r="W164" s="14">
        <v>1498.13</v>
      </c>
      <c r="X164" s="14"/>
      <c r="Y164" s="14">
        <v>1624.7</v>
      </c>
      <c r="Z164" s="14"/>
      <c r="AA164" s="14">
        <v>1805.15</v>
      </c>
      <c r="AB164" s="14"/>
      <c r="AC164" s="14">
        <v>1644.43</v>
      </c>
      <c r="AD164" s="14"/>
      <c r="AE164" s="14">
        <v>1619.86</v>
      </c>
      <c r="AF164" s="14"/>
      <c r="AG164" s="14">
        <f t="shared" si="18"/>
        <v>13378.43</v>
      </c>
    </row>
    <row r="165" spans="1:33" x14ac:dyDescent="0.25">
      <c r="A165" s="1"/>
      <c r="B165" s="1"/>
      <c r="C165" s="1"/>
      <c r="D165" s="1"/>
      <c r="E165" s="1"/>
      <c r="F165" s="1"/>
      <c r="G165" s="1" t="s">
        <v>158</v>
      </c>
      <c r="H165" s="1"/>
      <c r="I165" s="14">
        <v>0</v>
      </c>
      <c r="J165" s="14"/>
      <c r="K165" s="14">
        <v>0</v>
      </c>
      <c r="L165" s="14"/>
      <c r="M165" s="14">
        <v>0</v>
      </c>
      <c r="N165" s="14"/>
      <c r="O165" s="14">
        <v>0</v>
      </c>
      <c r="P165" s="14"/>
      <c r="Q165" s="14">
        <v>0</v>
      </c>
      <c r="R165" s="14"/>
      <c r="S165" s="14">
        <v>0</v>
      </c>
      <c r="T165" s="14"/>
      <c r="U165" s="14">
        <v>0</v>
      </c>
      <c r="V165" s="14"/>
      <c r="W165" s="14">
        <v>0</v>
      </c>
      <c r="X165" s="14"/>
      <c r="Y165" s="14">
        <v>154.94999999999999</v>
      </c>
      <c r="Z165" s="14"/>
      <c r="AA165" s="14">
        <v>265.56</v>
      </c>
      <c r="AB165" s="14"/>
      <c r="AC165" s="14">
        <v>252.65</v>
      </c>
      <c r="AD165" s="14"/>
      <c r="AE165" s="14">
        <v>303.43</v>
      </c>
      <c r="AF165" s="14"/>
      <c r="AG165" s="14">
        <f t="shared" si="18"/>
        <v>976.59</v>
      </c>
    </row>
    <row r="166" spans="1:33" x14ac:dyDescent="0.25">
      <c r="A166" s="1"/>
      <c r="B166" s="1"/>
      <c r="C166" s="1"/>
      <c r="D166" s="1"/>
      <c r="E166" s="1"/>
      <c r="F166" s="1"/>
      <c r="G166" s="1" t="s">
        <v>159</v>
      </c>
      <c r="H166" s="1"/>
      <c r="I166" s="14">
        <v>0</v>
      </c>
      <c r="J166" s="14"/>
      <c r="K166" s="14">
        <v>0</v>
      </c>
      <c r="L166" s="14"/>
      <c r="M166" s="14">
        <v>0</v>
      </c>
      <c r="N166" s="14"/>
      <c r="O166" s="14">
        <v>0</v>
      </c>
      <c r="P166" s="14"/>
      <c r="Q166" s="14">
        <v>0</v>
      </c>
      <c r="R166" s="14"/>
      <c r="S166" s="14">
        <v>0</v>
      </c>
      <c r="T166" s="14"/>
      <c r="U166" s="14">
        <v>0</v>
      </c>
      <c r="V166" s="14"/>
      <c r="W166" s="14">
        <v>0</v>
      </c>
      <c r="X166" s="14"/>
      <c r="Y166" s="14">
        <v>4709.55</v>
      </c>
      <c r="Z166" s="14"/>
      <c r="AA166" s="14">
        <v>3801.61</v>
      </c>
      <c r="AB166" s="14"/>
      <c r="AC166" s="14">
        <v>12.17</v>
      </c>
      <c r="AD166" s="14"/>
      <c r="AE166" s="14">
        <v>0</v>
      </c>
      <c r="AF166" s="14"/>
      <c r="AG166" s="14">
        <f t="shared" si="18"/>
        <v>8523.33</v>
      </c>
    </row>
    <row r="167" spans="1:33" ht="15.75" thickBot="1" x14ac:dyDescent="0.3">
      <c r="A167" s="1"/>
      <c r="B167" s="1"/>
      <c r="C167" s="1"/>
      <c r="D167" s="1"/>
      <c r="E167" s="1"/>
      <c r="F167" s="1"/>
      <c r="G167" s="1" t="s">
        <v>160</v>
      </c>
      <c r="H167" s="1"/>
      <c r="I167" s="15">
        <v>0</v>
      </c>
      <c r="J167" s="14"/>
      <c r="K167" s="15">
        <v>0</v>
      </c>
      <c r="L167" s="14"/>
      <c r="M167" s="15">
        <v>0</v>
      </c>
      <c r="N167" s="14"/>
      <c r="O167" s="15">
        <v>0</v>
      </c>
      <c r="P167" s="14"/>
      <c r="Q167" s="15">
        <v>0</v>
      </c>
      <c r="R167" s="14"/>
      <c r="S167" s="15">
        <v>0</v>
      </c>
      <c r="T167" s="14"/>
      <c r="U167" s="15">
        <v>0</v>
      </c>
      <c r="V167" s="14"/>
      <c r="W167" s="15">
        <v>23.85</v>
      </c>
      <c r="X167" s="14"/>
      <c r="Y167" s="15">
        <v>0</v>
      </c>
      <c r="Z167" s="14"/>
      <c r="AA167" s="15">
        <v>0</v>
      </c>
      <c r="AB167" s="14"/>
      <c r="AC167" s="15">
        <v>0</v>
      </c>
      <c r="AD167" s="14"/>
      <c r="AE167" s="15">
        <v>0</v>
      </c>
      <c r="AF167" s="14"/>
      <c r="AG167" s="15">
        <f t="shared" si="18"/>
        <v>23.85</v>
      </c>
    </row>
    <row r="168" spans="1:33" x14ac:dyDescent="0.25">
      <c r="A168" s="1"/>
      <c r="B168" s="1"/>
      <c r="C168" s="1"/>
      <c r="D168" s="1"/>
      <c r="E168" s="1"/>
      <c r="F168" s="1" t="s">
        <v>161</v>
      </c>
      <c r="G168" s="1"/>
      <c r="H168" s="1"/>
      <c r="I168" s="14">
        <f>ROUND(SUM(I155:I167),5)</f>
        <v>21451.26</v>
      </c>
      <c r="J168" s="14"/>
      <c r="K168" s="14">
        <f>ROUND(SUM(K155:K167),5)</f>
        <v>28056.51</v>
      </c>
      <c r="L168" s="14"/>
      <c r="M168" s="14">
        <f>ROUND(SUM(M155:M167),5)</f>
        <v>20626.759999999998</v>
      </c>
      <c r="N168" s="14"/>
      <c r="O168" s="14">
        <f>ROUND(SUM(O155:O167),5)</f>
        <v>19259.080000000002</v>
      </c>
      <c r="P168" s="14"/>
      <c r="Q168" s="14">
        <f>ROUND(SUM(Q155:Q167),5)</f>
        <v>19468.759999999998</v>
      </c>
      <c r="R168" s="14"/>
      <c r="S168" s="14">
        <f>ROUND(SUM(S155:S167),5)</f>
        <v>22472.28</v>
      </c>
      <c r="T168" s="14"/>
      <c r="U168" s="14">
        <f>ROUND(SUM(U155:U167),5)</f>
        <v>22226.69</v>
      </c>
      <c r="V168" s="14"/>
      <c r="W168" s="14">
        <f>ROUND(SUM(W155:W167),5)</f>
        <v>21938.48</v>
      </c>
      <c r="X168" s="14"/>
      <c r="Y168" s="14">
        <f>ROUND(SUM(Y155:Y167),5)</f>
        <v>36675.629999999997</v>
      </c>
      <c r="Z168" s="14"/>
      <c r="AA168" s="14">
        <f>ROUND(SUM(AA155:AA167),5)</f>
        <v>30101.51</v>
      </c>
      <c r="AB168" s="14"/>
      <c r="AC168" s="14">
        <f>ROUND(SUM(AC155:AC167),5)</f>
        <v>28565.51</v>
      </c>
      <c r="AD168" s="14"/>
      <c r="AE168" s="14">
        <f>ROUND(SUM(AE155:AE167),5)</f>
        <v>25398.2</v>
      </c>
      <c r="AF168" s="14"/>
      <c r="AG168" s="14">
        <f t="shared" si="18"/>
        <v>296240.67</v>
      </c>
    </row>
    <row r="169" spans="1:33" x14ac:dyDescent="0.25">
      <c r="A169" s="1"/>
      <c r="B169" s="1"/>
      <c r="C169" s="1"/>
      <c r="D169" s="1"/>
      <c r="E169" s="1"/>
      <c r="F169" s="1" t="s">
        <v>162</v>
      </c>
      <c r="G169" s="1"/>
      <c r="H169" s="1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x14ac:dyDescent="0.25">
      <c r="A170" s="1"/>
      <c r="B170" s="1"/>
      <c r="C170" s="1"/>
      <c r="D170" s="1"/>
      <c r="E170" s="1"/>
      <c r="F170" s="1"/>
      <c r="G170" s="1" t="s">
        <v>163</v>
      </c>
      <c r="H170" s="1"/>
      <c r="I170" s="14">
        <v>0</v>
      </c>
      <c r="J170" s="14"/>
      <c r="K170" s="14">
        <v>0</v>
      </c>
      <c r="L170" s="14"/>
      <c r="M170" s="14">
        <v>0</v>
      </c>
      <c r="N170" s="14"/>
      <c r="O170" s="14">
        <v>0</v>
      </c>
      <c r="P170" s="14"/>
      <c r="Q170" s="14">
        <v>0</v>
      </c>
      <c r="R170" s="14"/>
      <c r="S170" s="14">
        <v>0</v>
      </c>
      <c r="T170" s="14"/>
      <c r="U170" s="14">
        <v>0</v>
      </c>
      <c r="V170" s="14"/>
      <c r="W170" s="14">
        <v>0</v>
      </c>
      <c r="X170" s="14"/>
      <c r="Y170" s="14">
        <v>0</v>
      </c>
      <c r="Z170" s="14"/>
      <c r="AA170" s="14">
        <v>0</v>
      </c>
      <c r="AB170" s="14"/>
      <c r="AC170" s="14">
        <v>0</v>
      </c>
      <c r="AD170" s="14"/>
      <c r="AE170" s="14">
        <v>250</v>
      </c>
      <c r="AF170" s="14"/>
      <c r="AG170" s="14">
        <f t="shared" ref="AG170:AG186" si="19">ROUND(SUM(I170:AE170),5)</f>
        <v>250</v>
      </c>
    </row>
    <row r="171" spans="1:33" x14ac:dyDescent="0.25">
      <c r="A171" s="1"/>
      <c r="B171" s="1"/>
      <c r="C171" s="1"/>
      <c r="D171" s="1"/>
      <c r="E171" s="1"/>
      <c r="F171" s="1"/>
      <c r="G171" s="1" t="s">
        <v>164</v>
      </c>
      <c r="H171" s="1"/>
      <c r="I171" s="14">
        <v>0</v>
      </c>
      <c r="J171" s="14"/>
      <c r="K171" s="14">
        <v>0</v>
      </c>
      <c r="L171" s="14"/>
      <c r="M171" s="14">
        <v>0</v>
      </c>
      <c r="N171" s="14"/>
      <c r="O171" s="14">
        <v>0</v>
      </c>
      <c r="P171" s="14"/>
      <c r="Q171" s="14">
        <v>0</v>
      </c>
      <c r="R171" s="14"/>
      <c r="S171" s="14">
        <v>0</v>
      </c>
      <c r="T171" s="14"/>
      <c r="U171" s="14">
        <v>0</v>
      </c>
      <c r="V171" s="14"/>
      <c r="W171" s="14">
        <v>0</v>
      </c>
      <c r="X171" s="14"/>
      <c r="Y171" s="14">
        <v>0</v>
      </c>
      <c r="Z171" s="14"/>
      <c r="AA171" s="14">
        <v>3160</v>
      </c>
      <c r="AB171" s="14"/>
      <c r="AC171" s="14">
        <v>0</v>
      </c>
      <c r="AD171" s="14"/>
      <c r="AE171" s="14">
        <v>0</v>
      </c>
      <c r="AF171" s="14"/>
      <c r="AG171" s="14">
        <f t="shared" si="19"/>
        <v>3160</v>
      </c>
    </row>
    <row r="172" spans="1:33" x14ac:dyDescent="0.25">
      <c r="A172" s="1"/>
      <c r="B172" s="1"/>
      <c r="C172" s="1"/>
      <c r="D172" s="1"/>
      <c r="E172" s="1"/>
      <c r="F172" s="1"/>
      <c r="G172" s="1" t="s">
        <v>165</v>
      </c>
      <c r="H172" s="1"/>
      <c r="I172" s="14">
        <v>1750.14</v>
      </c>
      <c r="J172" s="14"/>
      <c r="K172" s="14">
        <v>0</v>
      </c>
      <c r="L172" s="14"/>
      <c r="M172" s="14">
        <v>2278.31</v>
      </c>
      <c r="N172" s="14"/>
      <c r="O172" s="14">
        <v>3507.95</v>
      </c>
      <c r="P172" s="14"/>
      <c r="Q172" s="14">
        <v>48.12</v>
      </c>
      <c r="R172" s="14"/>
      <c r="S172" s="14">
        <v>2675.56</v>
      </c>
      <c r="T172" s="14"/>
      <c r="U172" s="14">
        <v>2604.63</v>
      </c>
      <c r="V172" s="14"/>
      <c r="W172" s="14">
        <v>171.78</v>
      </c>
      <c r="X172" s="14"/>
      <c r="Y172" s="14">
        <v>110</v>
      </c>
      <c r="Z172" s="14"/>
      <c r="AA172" s="14">
        <v>0</v>
      </c>
      <c r="AB172" s="14"/>
      <c r="AC172" s="14">
        <v>55</v>
      </c>
      <c r="AD172" s="14"/>
      <c r="AE172" s="14">
        <v>0</v>
      </c>
      <c r="AF172" s="14"/>
      <c r="AG172" s="14">
        <f t="shared" si="19"/>
        <v>13201.49</v>
      </c>
    </row>
    <row r="173" spans="1:33" x14ac:dyDescent="0.25">
      <c r="A173" s="1"/>
      <c r="B173" s="1"/>
      <c r="C173" s="1"/>
      <c r="D173" s="1"/>
      <c r="E173" s="1"/>
      <c r="F173" s="1"/>
      <c r="G173" s="1" t="s">
        <v>166</v>
      </c>
      <c r="H173" s="1"/>
      <c r="I173" s="14">
        <v>12381.68</v>
      </c>
      <c r="J173" s="14"/>
      <c r="K173" s="14">
        <v>0</v>
      </c>
      <c r="L173" s="14"/>
      <c r="M173" s="14">
        <v>20142.12</v>
      </c>
      <c r="N173" s="14"/>
      <c r="O173" s="14">
        <v>6244.1</v>
      </c>
      <c r="P173" s="14"/>
      <c r="Q173" s="14">
        <v>19963.52</v>
      </c>
      <c r="R173" s="14"/>
      <c r="S173" s="14">
        <v>10083.5</v>
      </c>
      <c r="T173" s="14"/>
      <c r="U173" s="14">
        <v>4432.58</v>
      </c>
      <c r="V173" s="14"/>
      <c r="W173" s="14">
        <v>128.26</v>
      </c>
      <c r="X173" s="14"/>
      <c r="Y173" s="14">
        <v>26466.639999999999</v>
      </c>
      <c r="Z173" s="14"/>
      <c r="AA173" s="14">
        <v>28792.17</v>
      </c>
      <c r="AB173" s="14"/>
      <c r="AC173" s="14">
        <v>26165.99</v>
      </c>
      <c r="AD173" s="14"/>
      <c r="AE173" s="14">
        <v>14760.71</v>
      </c>
      <c r="AF173" s="14"/>
      <c r="AG173" s="14">
        <f t="shared" si="19"/>
        <v>169561.27</v>
      </c>
    </row>
    <row r="174" spans="1:33" x14ac:dyDescent="0.25">
      <c r="A174" s="1"/>
      <c r="B174" s="1"/>
      <c r="C174" s="1"/>
      <c r="D174" s="1"/>
      <c r="E174" s="1"/>
      <c r="F174" s="1"/>
      <c r="G174" s="1" t="s">
        <v>167</v>
      </c>
      <c r="H174" s="1"/>
      <c r="I174" s="14">
        <v>0</v>
      </c>
      <c r="J174" s="14"/>
      <c r="K174" s="14">
        <v>0</v>
      </c>
      <c r="L174" s="14"/>
      <c r="M174" s="14">
        <v>0</v>
      </c>
      <c r="N174" s="14"/>
      <c r="O174" s="14">
        <v>0</v>
      </c>
      <c r="P174" s="14"/>
      <c r="Q174" s="14">
        <v>0</v>
      </c>
      <c r="R174" s="14"/>
      <c r="S174" s="14">
        <v>0</v>
      </c>
      <c r="T174" s="14"/>
      <c r="U174" s="14">
        <v>0</v>
      </c>
      <c r="V174" s="14"/>
      <c r="W174" s="14">
        <v>0</v>
      </c>
      <c r="X174" s="14"/>
      <c r="Y174" s="14">
        <v>0</v>
      </c>
      <c r="Z174" s="14"/>
      <c r="AA174" s="14">
        <v>0</v>
      </c>
      <c r="AB174" s="14"/>
      <c r="AC174" s="14">
        <v>178.4</v>
      </c>
      <c r="AD174" s="14"/>
      <c r="AE174" s="14">
        <v>447.28</v>
      </c>
      <c r="AF174" s="14"/>
      <c r="AG174" s="14">
        <f t="shared" si="19"/>
        <v>625.67999999999995</v>
      </c>
    </row>
    <row r="175" spans="1:33" x14ac:dyDescent="0.25">
      <c r="A175" s="1"/>
      <c r="B175" s="1"/>
      <c r="C175" s="1"/>
      <c r="D175" s="1"/>
      <c r="E175" s="1"/>
      <c r="F175" s="1"/>
      <c r="G175" s="1" t="s">
        <v>168</v>
      </c>
      <c r="H175" s="1"/>
      <c r="I175" s="14">
        <v>740</v>
      </c>
      <c r="J175" s="14"/>
      <c r="K175" s="14">
        <v>1560</v>
      </c>
      <c r="L175" s="14"/>
      <c r="M175" s="14">
        <v>592</v>
      </c>
      <c r="N175" s="14"/>
      <c r="O175" s="14">
        <v>0</v>
      </c>
      <c r="P175" s="14"/>
      <c r="Q175" s="14">
        <v>4026</v>
      </c>
      <c r="R175" s="14"/>
      <c r="S175" s="14">
        <v>1776</v>
      </c>
      <c r="T175" s="14"/>
      <c r="U175" s="14">
        <v>1640</v>
      </c>
      <c r="V175" s="14"/>
      <c r="W175" s="14">
        <v>1926</v>
      </c>
      <c r="X175" s="14"/>
      <c r="Y175" s="14">
        <v>2052</v>
      </c>
      <c r="Z175" s="14"/>
      <c r="AA175" s="14">
        <v>4194</v>
      </c>
      <c r="AB175" s="14"/>
      <c r="AC175" s="14">
        <v>5230</v>
      </c>
      <c r="AD175" s="14"/>
      <c r="AE175" s="14">
        <v>5032</v>
      </c>
      <c r="AF175" s="14"/>
      <c r="AG175" s="14">
        <f t="shared" si="19"/>
        <v>28768</v>
      </c>
    </row>
    <row r="176" spans="1:33" x14ac:dyDescent="0.25">
      <c r="A176" s="1"/>
      <c r="B176" s="1"/>
      <c r="C176" s="1"/>
      <c r="D176" s="1"/>
      <c r="E176" s="1"/>
      <c r="F176" s="1"/>
      <c r="G176" s="1" t="s">
        <v>169</v>
      </c>
      <c r="H176" s="1"/>
      <c r="I176" s="14">
        <v>0</v>
      </c>
      <c r="J176" s="14"/>
      <c r="K176" s="14">
        <v>0</v>
      </c>
      <c r="L176" s="14"/>
      <c r="M176" s="14">
        <v>0</v>
      </c>
      <c r="N176" s="14"/>
      <c r="O176" s="14">
        <v>0</v>
      </c>
      <c r="P176" s="14"/>
      <c r="Q176" s="14">
        <v>0</v>
      </c>
      <c r="R176" s="14"/>
      <c r="S176" s="14">
        <v>0</v>
      </c>
      <c r="T176" s="14"/>
      <c r="U176" s="14">
        <v>0</v>
      </c>
      <c r="V176" s="14"/>
      <c r="W176" s="14">
        <v>0</v>
      </c>
      <c r="X176" s="14"/>
      <c r="Y176" s="14">
        <v>0</v>
      </c>
      <c r="Z176" s="14"/>
      <c r="AA176" s="14">
        <v>0</v>
      </c>
      <c r="AB176" s="14"/>
      <c r="AC176" s="14">
        <v>0</v>
      </c>
      <c r="AD176" s="14"/>
      <c r="AE176" s="14">
        <v>0</v>
      </c>
      <c r="AF176" s="14"/>
      <c r="AG176" s="14">
        <f t="shared" si="19"/>
        <v>0</v>
      </c>
    </row>
    <row r="177" spans="1:34" x14ac:dyDescent="0.25">
      <c r="A177" s="1"/>
      <c r="B177" s="1"/>
      <c r="C177" s="1"/>
      <c r="D177" s="1"/>
      <c r="E177" s="1"/>
      <c r="F177" s="1"/>
      <c r="G177" s="1" t="s">
        <v>170</v>
      </c>
      <c r="H177" s="1"/>
      <c r="I177" s="14">
        <v>0</v>
      </c>
      <c r="J177" s="14"/>
      <c r="K177" s="14">
        <v>0</v>
      </c>
      <c r="L177" s="14"/>
      <c r="M177" s="14">
        <v>0</v>
      </c>
      <c r="N177" s="14"/>
      <c r="O177" s="14">
        <v>0</v>
      </c>
      <c r="P177" s="14"/>
      <c r="Q177" s="14">
        <v>0</v>
      </c>
      <c r="R177" s="14"/>
      <c r="S177" s="14">
        <v>0</v>
      </c>
      <c r="T177" s="14"/>
      <c r="U177" s="14">
        <v>0</v>
      </c>
      <c r="V177" s="14"/>
      <c r="W177" s="14">
        <v>0</v>
      </c>
      <c r="X177" s="14"/>
      <c r="Y177" s="14">
        <v>9956.5</v>
      </c>
      <c r="Z177" s="14"/>
      <c r="AA177" s="14">
        <v>9846.5</v>
      </c>
      <c r="AB177" s="14"/>
      <c r="AC177" s="14">
        <v>10066.5</v>
      </c>
      <c r="AD177" s="14"/>
      <c r="AE177" s="14">
        <v>12879</v>
      </c>
      <c r="AF177" s="14"/>
      <c r="AG177" s="14">
        <f t="shared" si="19"/>
        <v>42748.5</v>
      </c>
    </row>
    <row r="178" spans="1:34" x14ac:dyDescent="0.25">
      <c r="A178" s="1"/>
      <c r="B178" s="1"/>
      <c r="C178" s="1"/>
      <c r="D178" s="1"/>
      <c r="E178" s="1"/>
      <c r="F178" s="1"/>
      <c r="G178" s="1" t="s">
        <v>171</v>
      </c>
      <c r="H178" s="1"/>
      <c r="I178" s="14">
        <v>0</v>
      </c>
      <c r="J178" s="14"/>
      <c r="K178" s="14">
        <v>0</v>
      </c>
      <c r="L178" s="14"/>
      <c r="M178" s="14">
        <v>0</v>
      </c>
      <c r="N178" s="14"/>
      <c r="O178" s="14">
        <v>640.5</v>
      </c>
      <c r="P178" s="14"/>
      <c r="Q178" s="14">
        <v>2030</v>
      </c>
      <c r="R178" s="14"/>
      <c r="S178" s="14">
        <v>3555.62</v>
      </c>
      <c r="T178" s="14"/>
      <c r="U178" s="14">
        <v>2610</v>
      </c>
      <c r="V178" s="14"/>
      <c r="W178" s="14">
        <v>29.67</v>
      </c>
      <c r="X178" s="14"/>
      <c r="Y178" s="14">
        <v>2982.5</v>
      </c>
      <c r="Z178" s="14"/>
      <c r="AA178" s="14">
        <v>2900</v>
      </c>
      <c r="AB178" s="14"/>
      <c r="AC178" s="14">
        <v>3120</v>
      </c>
      <c r="AD178" s="14"/>
      <c r="AE178" s="14">
        <v>7347.64</v>
      </c>
      <c r="AF178" s="14"/>
      <c r="AG178" s="14">
        <f t="shared" si="19"/>
        <v>25215.93</v>
      </c>
    </row>
    <row r="179" spans="1:34" x14ac:dyDescent="0.25">
      <c r="A179" s="1"/>
      <c r="B179" s="1"/>
      <c r="C179" s="1"/>
      <c r="D179" s="1"/>
      <c r="E179" s="1"/>
      <c r="F179" s="1"/>
      <c r="G179" s="1" t="s">
        <v>172</v>
      </c>
      <c r="H179" s="1"/>
      <c r="I179" s="14">
        <v>1092.06</v>
      </c>
      <c r="J179" s="14"/>
      <c r="K179" s="14">
        <v>574.67999999999995</v>
      </c>
      <c r="L179" s="14"/>
      <c r="M179" s="14">
        <v>531.37</v>
      </c>
      <c r="N179" s="14"/>
      <c r="O179" s="14">
        <v>494.57</v>
      </c>
      <c r="P179" s="14"/>
      <c r="Q179" s="14">
        <v>628.74</v>
      </c>
      <c r="R179" s="14"/>
      <c r="S179" s="14">
        <v>1019.37</v>
      </c>
      <c r="T179" s="14"/>
      <c r="U179" s="14">
        <v>914.4</v>
      </c>
      <c r="V179" s="14"/>
      <c r="W179" s="14">
        <v>907.14</v>
      </c>
      <c r="X179" s="14"/>
      <c r="Y179" s="14">
        <v>208.53</v>
      </c>
      <c r="Z179" s="14"/>
      <c r="AA179" s="14">
        <v>508.61</v>
      </c>
      <c r="AB179" s="14"/>
      <c r="AC179" s="14">
        <v>814.63</v>
      </c>
      <c r="AD179" s="14"/>
      <c r="AE179" s="14">
        <v>7737.5</v>
      </c>
      <c r="AF179" s="14"/>
      <c r="AG179" s="14">
        <f t="shared" si="19"/>
        <v>15431.6</v>
      </c>
    </row>
    <row r="180" spans="1:34" x14ac:dyDescent="0.25">
      <c r="A180" s="1"/>
      <c r="B180" s="1"/>
      <c r="C180" s="1"/>
      <c r="D180" s="1"/>
      <c r="E180" s="1"/>
      <c r="F180" s="1"/>
      <c r="G180" s="1" t="s">
        <v>173</v>
      </c>
      <c r="H180" s="1"/>
      <c r="I180" s="14">
        <v>288.5</v>
      </c>
      <c r="J180" s="14"/>
      <c r="K180" s="14">
        <v>378.28</v>
      </c>
      <c r="L180" s="14"/>
      <c r="M180" s="14">
        <v>338.05</v>
      </c>
      <c r="N180" s="14"/>
      <c r="O180" s="14">
        <v>600.07000000000005</v>
      </c>
      <c r="P180" s="14"/>
      <c r="Q180" s="14">
        <v>204.99</v>
      </c>
      <c r="R180" s="14"/>
      <c r="S180" s="14">
        <v>409</v>
      </c>
      <c r="T180" s="14"/>
      <c r="U180" s="14">
        <v>410</v>
      </c>
      <c r="V180" s="14"/>
      <c r="W180" s="14">
        <v>376</v>
      </c>
      <c r="X180" s="14"/>
      <c r="Y180" s="14">
        <v>403.5</v>
      </c>
      <c r="Z180" s="14"/>
      <c r="AA180" s="14">
        <v>299.5</v>
      </c>
      <c r="AB180" s="14"/>
      <c r="AC180" s="14">
        <v>239.5</v>
      </c>
      <c r="AD180" s="14"/>
      <c r="AE180" s="14">
        <v>441.63</v>
      </c>
      <c r="AF180" s="14"/>
      <c r="AG180" s="14">
        <f t="shared" si="19"/>
        <v>4389.0200000000004</v>
      </c>
    </row>
    <row r="181" spans="1:34" x14ac:dyDescent="0.25">
      <c r="A181" s="1"/>
      <c r="B181" s="1"/>
      <c r="C181" s="1"/>
      <c r="D181" s="1"/>
      <c r="E181" s="1"/>
      <c r="F181" s="1"/>
      <c r="G181" s="1" t="s">
        <v>174</v>
      </c>
      <c r="H181" s="1"/>
      <c r="I181" s="14">
        <v>6422.29</v>
      </c>
      <c r="J181" s="14"/>
      <c r="K181" s="14">
        <v>9948.26</v>
      </c>
      <c r="L181" s="14"/>
      <c r="M181" s="14">
        <v>8799.3799999999992</v>
      </c>
      <c r="N181" s="14"/>
      <c r="O181" s="14">
        <v>4285.09</v>
      </c>
      <c r="P181" s="14"/>
      <c r="Q181" s="14">
        <v>4636.3</v>
      </c>
      <c r="R181" s="14"/>
      <c r="S181" s="14">
        <v>9005.7199999999993</v>
      </c>
      <c r="T181" s="14"/>
      <c r="U181" s="14">
        <v>8002.77</v>
      </c>
      <c r="V181" s="14"/>
      <c r="W181" s="14">
        <v>4836.8</v>
      </c>
      <c r="X181" s="14"/>
      <c r="Y181" s="14">
        <v>8885.83</v>
      </c>
      <c r="Z181" s="14"/>
      <c r="AA181" s="14">
        <v>18611.27</v>
      </c>
      <c r="AB181" s="14"/>
      <c r="AC181" s="14">
        <v>10061.33</v>
      </c>
      <c r="AD181" s="14"/>
      <c r="AE181" s="14">
        <v>5195.3599999999997</v>
      </c>
      <c r="AF181" s="14"/>
      <c r="AG181" s="14">
        <f t="shared" si="19"/>
        <v>98690.4</v>
      </c>
    </row>
    <row r="182" spans="1:34" x14ac:dyDescent="0.25">
      <c r="A182" s="1"/>
      <c r="B182" s="1"/>
      <c r="C182" s="1"/>
      <c r="D182" s="1"/>
      <c r="E182" s="1"/>
      <c r="F182" s="1"/>
      <c r="G182" s="1" t="s">
        <v>175</v>
      </c>
      <c r="H182" s="1"/>
      <c r="I182" s="14">
        <v>0</v>
      </c>
      <c r="J182" s="14"/>
      <c r="K182" s="14">
        <v>0</v>
      </c>
      <c r="L182" s="14"/>
      <c r="M182" s="14">
        <v>0</v>
      </c>
      <c r="N182" s="14"/>
      <c r="O182" s="14">
        <v>0</v>
      </c>
      <c r="P182" s="14"/>
      <c r="Q182" s="14">
        <v>0</v>
      </c>
      <c r="R182" s="14"/>
      <c r="S182" s="14">
        <v>0</v>
      </c>
      <c r="T182" s="14"/>
      <c r="U182" s="14">
        <v>0</v>
      </c>
      <c r="V182" s="14"/>
      <c r="W182" s="14">
        <v>0</v>
      </c>
      <c r="X182" s="14"/>
      <c r="Y182" s="14">
        <v>0</v>
      </c>
      <c r="Z182" s="14"/>
      <c r="AA182" s="14">
        <v>0</v>
      </c>
      <c r="AB182" s="14"/>
      <c r="AC182" s="14">
        <v>12067.15</v>
      </c>
      <c r="AD182" s="14"/>
      <c r="AE182" s="25">
        <v>0</v>
      </c>
      <c r="AF182" s="25"/>
      <c r="AG182" s="25">
        <f t="shared" si="19"/>
        <v>12067.15</v>
      </c>
      <c r="AH182" s="27"/>
    </row>
    <row r="183" spans="1:34" x14ac:dyDescent="0.25">
      <c r="A183" s="1"/>
      <c r="B183" s="1"/>
      <c r="C183" s="1"/>
      <c r="D183" s="1"/>
      <c r="E183" s="1"/>
      <c r="F183" s="1"/>
      <c r="G183" s="1" t="s">
        <v>176</v>
      </c>
      <c r="H183" s="1"/>
      <c r="I183" s="14">
        <v>0</v>
      </c>
      <c r="J183" s="14"/>
      <c r="K183" s="14">
        <v>3816</v>
      </c>
      <c r="L183" s="14"/>
      <c r="M183" s="14">
        <v>0</v>
      </c>
      <c r="N183" s="14"/>
      <c r="O183" s="14">
        <v>2775</v>
      </c>
      <c r="P183" s="14"/>
      <c r="Q183" s="14">
        <v>874.5</v>
      </c>
      <c r="R183" s="14"/>
      <c r="S183" s="14">
        <v>593.6</v>
      </c>
      <c r="T183" s="14"/>
      <c r="U183" s="14">
        <v>0</v>
      </c>
      <c r="V183" s="14"/>
      <c r="W183" s="14">
        <v>0</v>
      </c>
      <c r="X183" s="14"/>
      <c r="Y183" s="14">
        <v>0</v>
      </c>
      <c r="Z183" s="14"/>
      <c r="AA183" s="14">
        <v>0</v>
      </c>
      <c r="AB183" s="14"/>
      <c r="AC183" s="14">
        <v>0</v>
      </c>
      <c r="AD183" s="14"/>
      <c r="AE183" s="25">
        <v>1187.2</v>
      </c>
      <c r="AF183" s="25"/>
      <c r="AG183" s="25">
        <f t="shared" si="19"/>
        <v>9246.2999999999993</v>
      </c>
      <c r="AH183" s="27"/>
    </row>
    <row r="184" spans="1:34" x14ac:dyDescent="0.25">
      <c r="A184" s="1"/>
      <c r="B184" s="1"/>
      <c r="C184" s="1"/>
      <c r="D184" s="1"/>
      <c r="E184" s="1"/>
      <c r="F184" s="1"/>
      <c r="G184" s="1" t="s">
        <v>177</v>
      </c>
      <c r="H184" s="1"/>
      <c r="I184" s="14">
        <v>1140.49</v>
      </c>
      <c r="J184" s="14"/>
      <c r="K184" s="14">
        <v>923.49</v>
      </c>
      <c r="L184" s="14"/>
      <c r="M184" s="14">
        <v>1167.99</v>
      </c>
      <c r="N184" s="14"/>
      <c r="O184" s="14">
        <v>923.49</v>
      </c>
      <c r="P184" s="14"/>
      <c r="Q184" s="14">
        <v>923.48</v>
      </c>
      <c r="R184" s="14"/>
      <c r="S184" s="14">
        <v>1697.49</v>
      </c>
      <c r="T184" s="14"/>
      <c r="U184" s="14">
        <v>639.52</v>
      </c>
      <c r="V184" s="14"/>
      <c r="W184" s="14">
        <v>940.44</v>
      </c>
      <c r="X184" s="14"/>
      <c r="Y184" s="14">
        <v>954.28</v>
      </c>
      <c r="Z184" s="14"/>
      <c r="AA184" s="14">
        <v>940.53</v>
      </c>
      <c r="AB184" s="14"/>
      <c r="AC184" s="14">
        <v>1307.53</v>
      </c>
      <c r="AD184" s="14"/>
      <c r="AE184" s="25">
        <v>940.53</v>
      </c>
      <c r="AF184" s="25"/>
      <c r="AG184" s="25">
        <f t="shared" si="19"/>
        <v>12499.26</v>
      </c>
      <c r="AH184" s="27"/>
    </row>
    <row r="185" spans="1:34" ht="15.75" thickBot="1" x14ac:dyDescent="0.3">
      <c r="A185" s="1"/>
      <c r="B185" s="1"/>
      <c r="C185" s="1"/>
      <c r="D185" s="1"/>
      <c r="E185" s="1"/>
      <c r="F185" s="1"/>
      <c r="G185" s="1" t="s">
        <v>178</v>
      </c>
      <c r="H185" s="1"/>
      <c r="I185" s="15">
        <v>29903.84</v>
      </c>
      <c r="J185" s="14"/>
      <c r="K185" s="15">
        <v>12552.25</v>
      </c>
      <c r="L185" s="14"/>
      <c r="M185" s="15">
        <v>21700.92</v>
      </c>
      <c r="N185" s="14"/>
      <c r="O185" s="15">
        <v>20999.67</v>
      </c>
      <c r="P185" s="14"/>
      <c r="Q185" s="15">
        <v>9626.67</v>
      </c>
      <c r="R185" s="14"/>
      <c r="S185" s="15">
        <v>17276.669999999998</v>
      </c>
      <c r="T185" s="14"/>
      <c r="U185" s="15">
        <v>19210.419999999998</v>
      </c>
      <c r="V185" s="14"/>
      <c r="W185" s="15">
        <v>6571.34</v>
      </c>
      <c r="X185" s="14"/>
      <c r="Y185" s="15">
        <v>23560.67</v>
      </c>
      <c r="Z185" s="14"/>
      <c r="AA185" s="15">
        <v>18033</v>
      </c>
      <c r="AB185" s="14"/>
      <c r="AC185" s="15">
        <v>20841.669999999998</v>
      </c>
      <c r="AD185" s="14"/>
      <c r="AE185" s="26">
        <v>25363.5</v>
      </c>
      <c r="AF185" s="25"/>
      <c r="AG185" s="26">
        <f t="shared" si="19"/>
        <v>225640.62</v>
      </c>
      <c r="AH185" s="27"/>
    </row>
    <row r="186" spans="1:34" x14ac:dyDescent="0.25">
      <c r="A186" s="1"/>
      <c r="B186" s="1"/>
      <c r="C186" s="1"/>
      <c r="D186" s="1"/>
      <c r="E186" s="1"/>
      <c r="F186" s="1" t="s">
        <v>179</v>
      </c>
      <c r="G186" s="1"/>
      <c r="H186" s="1"/>
      <c r="I186" s="14">
        <f>ROUND(SUM(I169:I185),5)</f>
        <v>53719</v>
      </c>
      <c r="J186" s="14"/>
      <c r="K186" s="14">
        <f>ROUND(SUM(K169:K185),5)</f>
        <v>29752.959999999999</v>
      </c>
      <c r="L186" s="14"/>
      <c r="M186" s="14">
        <f>ROUND(SUM(M169:M185),5)</f>
        <v>55550.14</v>
      </c>
      <c r="N186" s="14"/>
      <c r="O186" s="14">
        <f>ROUND(SUM(O169:O185),5)</f>
        <v>40470.44</v>
      </c>
      <c r="P186" s="14"/>
      <c r="Q186" s="14">
        <f>ROUND(SUM(Q169:Q185),5)</f>
        <v>42962.32</v>
      </c>
      <c r="R186" s="14"/>
      <c r="S186" s="14">
        <f>ROUND(SUM(S169:S185),5)</f>
        <v>48092.53</v>
      </c>
      <c r="T186" s="14"/>
      <c r="U186" s="14">
        <f>ROUND(SUM(U169:U185),5)</f>
        <v>40464.32</v>
      </c>
      <c r="V186" s="14"/>
      <c r="W186" s="14">
        <f>ROUND(SUM(W169:W185),5)</f>
        <v>15887.43</v>
      </c>
      <c r="X186" s="14"/>
      <c r="Y186" s="14">
        <f>ROUND(SUM(Y169:Y185),5)</f>
        <v>75580.45</v>
      </c>
      <c r="Z186" s="14"/>
      <c r="AA186" s="14">
        <f>ROUND(SUM(AA169:AA185),5)</f>
        <v>87285.58</v>
      </c>
      <c r="AB186" s="14"/>
      <c r="AC186" s="14">
        <f>ROUND(SUM(AC169:AC185),5)</f>
        <v>90147.7</v>
      </c>
      <c r="AD186" s="14"/>
      <c r="AE186" s="25">
        <f>ROUND(SUM(AE169:AE185),5)</f>
        <v>81582.350000000006</v>
      </c>
      <c r="AF186" s="25"/>
      <c r="AG186" s="25">
        <f t="shared" si="19"/>
        <v>661495.22</v>
      </c>
      <c r="AH186" s="27"/>
    </row>
    <row r="187" spans="1:34" x14ac:dyDescent="0.25">
      <c r="A187" s="1"/>
      <c r="B187" s="1"/>
      <c r="C187" s="1"/>
      <c r="D187" s="1"/>
      <c r="E187" s="1"/>
      <c r="F187" s="1" t="s">
        <v>180</v>
      </c>
      <c r="G187" s="1"/>
      <c r="H187" s="1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4" x14ac:dyDescent="0.25">
      <c r="A188" s="1"/>
      <c r="B188" s="1"/>
      <c r="C188" s="1"/>
      <c r="D188" s="1"/>
      <c r="E188" s="1"/>
      <c r="F188" s="1"/>
      <c r="G188" s="1" t="s">
        <v>243</v>
      </c>
      <c r="H188" s="1"/>
      <c r="I188" s="14">
        <v>-13833.32</v>
      </c>
      <c r="J188" s="14"/>
      <c r="K188" s="14">
        <v>-9412.4599999999991</v>
      </c>
      <c r="L188" s="14"/>
      <c r="M188" s="14">
        <v>-6667.6</v>
      </c>
      <c r="N188" s="14"/>
      <c r="O188" s="14">
        <v>-9484.42</v>
      </c>
      <c r="P188" s="14"/>
      <c r="Q188" s="14">
        <v>-10031.709999999999</v>
      </c>
      <c r="R188" s="14"/>
      <c r="S188" s="14">
        <v>-11625.86</v>
      </c>
      <c r="T188" s="14"/>
      <c r="U188" s="14">
        <v>-10063.219999999999</v>
      </c>
      <c r="V188" s="14"/>
      <c r="W188" s="14">
        <v>-13213.46</v>
      </c>
      <c r="X188" s="14"/>
      <c r="Y188" s="14">
        <v>-14280.27</v>
      </c>
      <c r="Z188" s="14"/>
      <c r="AA188" s="14">
        <v>-11116.15</v>
      </c>
      <c r="AB188" s="14"/>
      <c r="AC188" s="14">
        <v>-12013.78</v>
      </c>
      <c r="AD188" s="14"/>
      <c r="AE188" s="14">
        <v>-13007.86</v>
      </c>
      <c r="AF188" s="14"/>
      <c r="AG188" s="14">
        <f t="shared" ref="AG188:AG201" si="20">ROUND(SUM(I188:AE188),5)</f>
        <v>-134750.10999999999</v>
      </c>
    </row>
    <row r="189" spans="1:34" x14ac:dyDescent="0.25">
      <c r="A189" s="1"/>
      <c r="B189" s="1"/>
      <c r="C189" s="1"/>
      <c r="D189" s="1"/>
      <c r="E189" s="1"/>
      <c r="F189" s="1"/>
      <c r="G189" s="1" t="s">
        <v>181</v>
      </c>
      <c r="H189" s="1"/>
      <c r="I189" s="14">
        <v>30410.25</v>
      </c>
      <c r="J189" s="14"/>
      <c r="K189" s="14">
        <v>24035.43</v>
      </c>
      <c r="L189" s="14"/>
      <c r="M189" s="14">
        <v>16376.86</v>
      </c>
      <c r="N189" s="14"/>
      <c r="O189" s="14">
        <v>21297.24</v>
      </c>
      <c r="P189" s="14"/>
      <c r="Q189" s="14">
        <v>20581.54</v>
      </c>
      <c r="R189" s="14"/>
      <c r="S189" s="14">
        <v>23172.76</v>
      </c>
      <c r="T189" s="14"/>
      <c r="U189" s="14">
        <v>18350.900000000001</v>
      </c>
      <c r="V189" s="14"/>
      <c r="W189" s="14">
        <v>24028.35</v>
      </c>
      <c r="X189" s="14"/>
      <c r="Y189" s="14">
        <v>25598.07</v>
      </c>
      <c r="Z189" s="14"/>
      <c r="AA189" s="14">
        <v>20376.7</v>
      </c>
      <c r="AB189" s="14"/>
      <c r="AC189" s="14">
        <v>19776.2</v>
      </c>
      <c r="AD189" s="14"/>
      <c r="AE189" s="14">
        <v>23104.89</v>
      </c>
      <c r="AF189" s="14"/>
      <c r="AG189" s="14">
        <f t="shared" si="20"/>
        <v>267109.19</v>
      </c>
    </row>
    <row r="190" spans="1:34" x14ac:dyDescent="0.25">
      <c r="A190" s="1"/>
      <c r="B190" s="1"/>
      <c r="C190" s="1"/>
      <c r="D190" s="1"/>
      <c r="E190" s="1"/>
      <c r="F190" s="1"/>
      <c r="G190" s="1" t="s">
        <v>182</v>
      </c>
      <c r="H190" s="1"/>
      <c r="I190" s="14">
        <v>2087.38</v>
      </c>
      <c r="J190" s="14"/>
      <c r="K190" s="14">
        <v>1364.69</v>
      </c>
      <c r="L190" s="14"/>
      <c r="M190" s="14">
        <v>1655.61</v>
      </c>
      <c r="N190" s="14"/>
      <c r="O190" s="14">
        <v>1395.32</v>
      </c>
      <c r="P190" s="14"/>
      <c r="Q190" s="14">
        <v>1586.87</v>
      </c>
      <c r="R190" s="14"/>
      <c r="S190" s="14">
        <v>1945.19</v>
      </c>
      <c r="T190" s="14"/>
      <c r="U190" s="14">
        <v>2679.58</v>
      </c>
      <c r="V190" s="14"/>
      <c r="W190" s="14">
        <v>2398.6</v>
      </c>
      <c r="X190" s="14"/>
      <c r="Y190" s="14">
        <v>2872.44</v>
      </c>
      <c r="Z190" s="14"/>
      <c r="AA190" s="14">
        <v>2044.28</v>
      </c>
      <c r="AB190" s="14"/>
      <c r="AC190" s="14">
        <v>2178.98</v>
      </c>
      <c r="AD190" s="14"/>
      <c r="AE190" s="14">
        <v>1977.99</v>
      </c>
      <c r="AF190" s="14"/>
      <c r="AG190" s="14">
        <f t="shared" si="20"/>
        <v>24186.93</v>
      </c>
    </row>
    <row r="191" spans="1:34" x14ac:dyDescent="0.25">
      <c r="A191" s="1"/>
      <c r="B191" s="1"/>
      <c r="C191" s="1"/>
      <c r="D191" s="1"/>
      <c r="E191" s="1"/>
      <c r="F191" s="1"/>
      <c r="G191" s="1" t="s">
        <v>183</v>
      </c>
      <c r="H191" s="1"/>
      <c r="I191" s="14">
        <v>0</v>
      </c>
      <c r="J191" s="14"/>
      <c r="K191" s="14">
        <v>0</v>
      </c>
      <c r="L191" s="14"/>
      <c r="M191" s="14">
        <v>0</v>
      </c>
      <c r="N191" s="14"/>
      <c r="O191" s="14">
        <v>0</v>
      </c>
      <c r="P191" s="14"/>
      <c r="Q191" s="14">
        <v>0</v>
      </c>
      <c r="R191" s="14"/>
      <c r="S191" s="14">
        <v>0</v>
      </c>
      <c r="T191" s="14"/>
      <c r="U191" s="14">
        <v>0</v>
      </c>
      <c r="V191" s="14"/>
      <c r="W191" s="14">
        <v>56.27</v>
      </c>
      <c r="X191" s="14"/>
      <c r="Y191" s="14">
        <v>123.69</v>
      </c>
      <c r="Z191" s="14"/>
      <c r="AA191" s="14">
        <v>780.56</v>
      </c>
      <c r="AB191" s="14"/>
      <c r="AC191" s="14">
        <v>1572.18</v>
      </c>
      <c r="AD191" s="14"/>
      <c r="AE191" s="14">
        <v>1616.16</v>
      </c>
      <c r="AF191" s="14"/>
      <c r="AG191" s="14">
        <f t="shared" si="20"/>
        <v>4148.8599999999997</v>
      </c>
    </row>
    <row r="192" spans="1:34" x14ac:dyDescent="0.25">
      <c r="A192" s="1"/>
      <c r="B192" s="1"/>
      <c r="C192" s="1"/>
      <c r="D192" s="1"/>
      <c r="E192" s="1"/>
      <c r="F192" s="1"/>
      <c r="G192" s="1" t="s">
        <v>184</v>
      </c>
      <c r="H192" s="1"/>
      <c r="I192" s="14">
        <v>6600.69</v>
      </c>
      <c r="J192" s="14"/>
      <c r="K192" s="14">
        <v>5924.55</v>
      </c>
      <c r="L192" s="14"/>
      <c r="M192" s="14">
        <v>5983.66</v>
      </c>
      <c r="N192" s="14"/>
      <c r="O192" s="14">
        <v>6854.9</v>
      </c>
      <c r="P192" s="14"/>
      <c r="Q192" s="14">
        <v>3131.85</v>
      </c>
      <c r="R192" s="14"/>
      <c r="S192" s="14">
        <v>7346.9</v>
      </c>
      <c r="T192" s="14"/>
      <c r="U192" s="14">
        <v>7738.37</v>
      </c>
      <c r="V192" s="14"/>
      <c r="W192" s="14">
        <v>6946.62</v>
      </c>
      <c r="X192" s="14"/>
      <c r="Y192" s="14">
        <v>5908.07</v>
      </c>
      <c r="Z192" s="14"/>
      <c r="AA192" s="14">
        <v>6250.2</v>
      </c>
      <c r="AB192" s="14"/>
      <c r="AC192" s="14">
        <v>9320.59</v>
      </c>
      <c r="AD192" s="14"/>
      <c r="AE192" s="14">
        <v>6466.59</v>
      </c>
      <c r="AF192" s="14"/>
      <c r="AG192" s="14">
        <f t="shared" si="20"/>
        <v>78472.990000000005</v>
      </c>
    </row>
    <row r="193" spans="1:33" x14ac:dyDescent="0.25">
      <c r="A193" s="1"/>
      <c r="B193" s="1"/>
      <c r="C193" s="1"/>
      <c r="D193" s="1"/>
      <c r="E193" s="1"/>
      <c r="F193" s="1"/>
      <c r="G193" s="1" t="s">
        <v>185</v>
      </c>
      <c r="H193" s="1"/>
      <c r="I193" s="14">
        <v>543.25</v>
      </c>
      <c r="J193" s="14"/>
      <c r="K193" s="14">
        <v>525.62</v>
      </c>
      <c r="L193" s="14"/>
      <c r="M193" s="14">
        <v>455.1</v>
      </c>
      <c r="N193" s="14"/>
      <c r="O193" s="14">
        <v>526.04999999999995</v>
      </c>
      <c r="P193" s="14"/>
      <c r="Q193" s="14">
        <v>228.27</v>
      </c>
      <c r="R193" s="14"/>
      <c r="S193" s="14">
        <v>4.59</v>
      </c>
      <c r="T193" s="14"/>
      <c r="U193" s="14">
        <v>22.28</v>
      </c>
      <c r="V193" s="14"/>
      <c r="W193" s="14">
        <v>182.35</v>
      </c>
      <c r="X193" s="14"/>
      <c r="Y193" s="14">
        <v>610.59</v>
      </c>
      <c r="Z193" s="14"/>
      <c r="AA193" s="14">
        <v>642.23</v>
      </c>
      <c r="AB193" s="14"/>
      <c r="AC193" s="14">
        <v>761.47</v>
      </c>
      <c r="AD193" s="14"/>
      <c r="AE193" s="14">
        <v>563.54</v>
      </c>
      <c r="AF193" s="14"/>
      <c r="AG193" s="14">
        <f t="shared" si="20"/>
        <v>5065.34</v>
      </c>
    </row>
    <row r="194" spans="1:33" x14ac:dyDescent="0.25">
      <c r="A194" s="1"/>
      <c r="B194" s="1"/>
      <c r="C194" s="1"/>
      <c r="D194" s="1"/>
      <c r="E194" s="1"/>
      <c r="F194" s="1"/>
      <c r="G194" s="1" t="s">
        <v>186</v>
      </c>
      <c r="H194" s="1"/>
      <c r="I194" s="14">
        <v>1751.46</v>
      </c>
      <c r="J194" s="14"/>
      <c r="K194" s="14">
        <v>850.74</v>
      </c>
      <c r="L194" s="14"/>
      <c r="M194" s="14">
        <v>886.72</v>
      </c>
      <c r="N194" s="14"/>
      <c r="O194" s="14">
        <v>554.78</v>
      </c>
      <c r="P194" s="14"/>
      <c r="Q194" s="14">
        <v>960.43</v>
      </c>
      <c r="R194" s="14"/>
      <c r="S194" s="14">
        <v>2216.5500000000002</v>
      </c>
      <c r="T194" s="14"/>
      <c r="U194" s="14">
        <v>698.27</v>
      </c>
      <c r="V194" s="14"/>
      <c r="W194" s="14">
        <v>543.25</v>
      </c>
      <c r="X194" s="14"/>
      <c r="Y194" s="14">
        <v>406.35</v>
      </c>
      <c r="Z194" s="14"/>
      <c r="AA194" s="14">
        <v>1492.28</v>
      </c>
      <c r="AB194" s="14"/>
      <c r="AC194" s="14">
        <v>1182.3800000000001</v>
      </c>
      <c r="AD194" s="14"/>
      <c r="AE194" s="14">
        <v>544.51</v>
      </c>
      <c r="AF194" s="14"/>
      <c r="AG194" s="14">
        <f t="shared" si="20"/>
        <v>12087.72</v>
      </c>
    </row>
    <row r="195" spans="1:33" x14ac:dyDescent="0.25">
      <c r="A195" s="1"/>
      <c r="B195" s="1"/>
      <c r="C195" s="1"/>
      <c r="D195" s="1"/>
      <c r="E195" s="1"/>
      <c r="F195" s="1"/>
      <c r="G195" s="1" t="s">
        <v>187</v>
      </c>
      <c r="H195" s="1"/>
      <c r="I195" s="14">
        <v>0</v>
      </c>
      <c r="J195" s="14"/>
      <c r="K195" s="14">
        <v>1350.14</v>
      </c>
      <c r="L195" s="14"/>
      <c r="M195" s="14">
        <v>0</v>
      </c>
      <c r="N195" s="14"/>
      <c r="O195" s="14">
        <v>0</v>
      </c>
      <c r="P195" s="14"/>
      <c r="Q195" s="14">
        <v>0</v>
      </c>
      <c r="R195" s="14"/>
      <c r="S195" s="14">
        <v>0</v>
      </c>
      <c r="T195" s="14"/>
      <c r="U195" s="14">
        <v>0</v>
      </c>
      <c r="V195" s="14"/>
      <c r="W195" s="14">
        <v>-6571.65</v>
      </c>
      <c r="X195" s="14"/>
      <c r="Y195" s="14">
        <v>0</v>
      </c>
      <c r="Z195" s="14"/>
      <c r="AA195" s="14">
        <v>0</v>
      </c>
      <c r="AB195" s="14"/>
      <c r="AC195" s="14">
        <v>0</v>
      </c>
      <c r="AD195" s="14"/>
      <c r="AE195" s="14">
        <v>0</v>
      </c>
      <c r="AF195" s="14"/>
      <c r="AG195" s="14">
        <f t="shared" si="20"/>
        <v>-5221.51</v>
      </c>
    </row>
    <row r="196" spans="1:33" x14ac:dyDescent="0.25">
      <c r="A196" s="1"/>
      <c r="B196" s="1"/>
      <c r="C196" s="1"/>
      <c r="D196" s="1"/>
      <c r="E196" s="1"/>
      <c r="F196" s="1"/>
      <c r="G196" s="1" t="s">
        <v>188</v>
      </c>
      <c r="H196" s="1"/>
      <c r="I196" s="14">
        <v>715.75</v>
      </c>
      <c r="J196" s="14"/>
      <c r="K196" s="14">
        <v>715.75</v>
      </c>
      <c r="L196" s="14"/>
      <c r="M196" s="14">
        <v>715.75</v>
      </c>
      <c r="N196" s="14"/>
      <c r="O196" s="14">
        <v>715.75</v>
      </c>
      <c r="P196" s="14"/>
      <c r="Q196" s="14">
        <v>715.75</v>
      </c>
      <c r="R196" s="14"/>
      <c r="S196" s="14">
        <v>715.75</v>
      </c>
      <c r="T196" s="14"/>
      <c r="U196" s="14">
        <v>715.75</v>
      </c>
      <c r="V196" s="14"/>
      <c r="W196" s="14">
        <v>715.75</v>
      </c>
      <c r="X196" s="14"/>
      <c r="Y196" s="14">
        <v>715.75</v>
      </c>
      <c r="Z196" s="14"/>
      <c r="AA196" s="14">
        <v>715.75</v>
      </c>
      <c r="AB196" s="14"/>
      <c r="AC196" s="14">
        <v>715.75</v>
      </c>
      <c r="AD196" s="14"/>
      <c r="AE196" s="14">
        <v>715.75</v>
      </c>
      <c r="AF196" s="14"/>
      <c r="AG196" s="14">
        <f t="shared" si="20"/>
        <v>8589</v>
      </c>
    </row>
    <row r="197" spans="1:33" x14ac:dyDescent="0.25">
      <c r="A197" s="1"/>
      <c r="B197" s="1"/>
      <c r="C197" s="1"/>
      <c r="D197" s="1"/>
      <c r="E197" s="1"/>
      <c r="F197" s="1"/>
      <c r="G197" s="1" t="s">
        <v>189</v>
      </c>
      <c r="H197" s="1"/>
      <c r="I197" s="14">
        <v>137.4</v>
      </c>
      <c r="J197" s="14"/>
      <c r="K197" s="14">
        <v>0</v>
      </c>
      <c r="L197" s="14"/>
      <c r="M197" s="14">
        <v>0</v>
      </c>
      <c r="N197" s="14"/>
      <c r="O197" s="14">
        <v>0</v>
      </c>
      <c r="P197" s="14"/>
      <c r="Q197" s="14">
        <v>19.5</v>
      </c>
      <c r="R197" s="14"/>
      <c r="S197" s="14">
        <v>0</v>
      </c>
      <c r="T197" s="14"/>
      <c r="U197" s="14">
        <v>0</v>
      </c>
      <c r="V197" s="14"/>
      <c r="W197" s="14">
        <v>210</v>
      </c>
      <c r="X197" s="14"/>
      <c r="Y197" s="14">
        <v>0</v>
      </c>
      <c r="Z197" s="14"/>
      <c r="AA197" s="14">
        <v>1014.74</v>
      </c>
      <c r="AB197" s="14"/>
      <c r="AC197" s="14">
        <v>0</v>
      </c>
      <c r="AD197" s="14"/>
      <c r="AE197" s="14">
        <v>684.28</v>
      </c>
      <c r="AF197" s="14"/>
      <c r="AG197" s="14">
        <f t="shared" si="20"/>
        <v>2065.92</v>
      </c>
    </row>
    <row r="198" spans="1:33" x14ac:dyDescent="0.25">
      <c r="A198" s="1"/>
      <c r="B198" s="1"/>
      <c r="C198" s="1"/>
      <c r="D198" s="1"/>
      <c r="E198" s="1"/>
      <c r="F198" s="1"/>
      <c r="G198" s="1" t="s">
        <v>190</v>
      </c>
      <c r="H198" s="1"/>
      <c r="I198" s="14">
        <v>990.26</v>
      </c>
      <c r="J198" s="14"/>
      <c r="K198" s="14">
        <v>914.89</v>
      </c>
      <c r="L198" s="14"/>
      <c r="M198" s="14">
        <v>1424.52</v>
      </c>
      <c r="N198" s="14"/>
      <c r="O198" s="14">
        <v>711.47</v>
      </c>
      <c r="P198" s="14"/>
      <c r="Q198" s="14">
        <v>859.74</v>
      </c>
      <c r="R198" s="14"/>
      <c r="S198" s="14">
        <v>1157.47</v>
      </c>
      <c r="T198" s="14"/>
      <c r="U198" s="14">
        <v>875.41</v>
      </c>
      <c r="V198" s="14"/>
      <c r="W198" s="14">
        <v>683.92</v>
      </c>
      <c r="X198" s="14"/>
      <c r="Y198" s="14">
        <v>1331.01</v>
      </c>
      <c r="Z198" s="14"/>
      <c r="AA198" s="14">
        <v>402.36</v>
      </c>
      <c r="AB198" s="14"/>
      <c r="AC198" s="14">
        <v>424.42</v>
      </c>
      <c r="AD198" s="14"/>
      <c r="AE198" s="14">
        <v>563.52</v>
      </c>
      <c r="AF198" s="14"/>
      <c r="AG198" s="14">
        <f t="shared" si="20"/>
        <v>10338.99</v>
      </c>
    </row>
    <row r="199" spans="1:33" ht="15.75" thickBot="1" x14ac:dyDescent="0.3">
      <c r="A199" s="1"/>
      <c r="B199" s="1"/>
      <c r="C199" s="1"/>
      <c r="D199" s="1"/>
      <c r="E199" s="1"/>
      <c r="F199" s="1"/>
      <c r="G199" s="1" t="s">
        <v>191</v>
      </c>
      <c r="H199" s="1"/>
      <c r="I199" s="17">
        <v>142.33000000000001</v>
      </c>
      <c r="J199" s="14"/>
      <c r="K199" s="17">
        <v>2927.81</v>
      </c>
      <c r="L199" s="14"/>
      <c r="M199" s="17">
        <v>1492.31</v>
      </c>
      <c r="N199" s="14"/>
      <c r="O199" s="17">
        <v>1127.95</v>
      </c>
      <c r="P199" s="14"/>
      <c r="Q199" s="17">
        <v>122.05</v>
      </c>
      <c r="R199" s="14"/>
      <c r="S199" s="17">
        <v>16.62</v>
      </c>
      <c r="T199" s="14"/>
      <c r="U199" s="17">
        <v>1281.1400000000001</v>
      </c>
      <c r="V199" s="14"/>
      <c r="W199" s="17">
        <v>0</v>
      </c>
      <c r="X199" s="14"/>
      <c r="Y199" s="17">
        <v>0</v>
      </c>
      <c r="Z199" s="14"/>
      <c r="AA199" s="17">
        <v>0</v>
      </c>
      <c r="AB199" s="14"/>
      <c r="AC199" s="17">
        <v>0</v>
      </c>
      <c r="AD199" s="14"/>
      <c r="AE199" s="17">
        <v>0</v>
      </c>
      <c r="AF199" s="14"/>
      <c r="AG199" s="17">
        <f t="shared" si="20"/>
        <v>7110.21</v>
      </c>
    </row>
    <row r="200" spans="1:33" ht="15.75" thickBot="1" x14ac:dyDescent="0.3">
      <c r="A200" s="1"/>
      <c r="B200" s="1"/>
      <c r="C200" s="1"/>
      <c r="D200" s="1"/>
      <c r="E200" s="1"/>
      <c r="F200" s="1" t="s">
        <v>192</v>
      </c>
      <c r="G200" s="1"/>
      <c r="H200" s="1"/>
      <c r="I200" s="16">
        <f>ROUND(SUM(I187:I199),5)</f>
        <v>29545.45</v>
      </c>
      <c r="J200" s="14"/>
      <c r="K200" s="16">
        <f>ROUND(SUM(K187:K199),5)</f>
        <v>29197.16</v>
      </c>
      <c r="L200" s="14"/>
      <c r="M200" s="16">
        <f>ROUND(SUM(M187:M199),5)</f>
        <v>22322.93</v>
      </c>
      <c r="N200" s="14"/>
      <c r="O200" s="16">
        <f>ROUND(SUM(O187:O199),5)</f>
        <v>23699.040000000001</v>
      </c>
      <c r="P200" s="14"/>
      <c r="Q200" s="16">
        <f>ROUND(SUM(Q187:Q199),5)</f>
        <v>18174.29</v>
      </c>
      <c r="R200" s="14"/>
      <c r="S200" s="16">
        <f>ROUND(SUM(S187:S199),5)</f>
        <v>24949.97</v>
      </c>
      <c r="T200" s="14"/>
      <c r="U200" s="16">
        <f>ROUND(SUM(U187:U199),5)</f>
        <v>22298.48</v>
      </c>
      <c r="V200" s="14"/>
      <c r="W200" s="16">
        <f>ROUND(SUM(W187:W199),5)</f>
        <v>15980</v>
      </c>
      <c r="X200" s="14"/>
      <c r="Y200" s="16">
        <f>ROUND(SUM(Y187:Y199),5)</f>
        <v>23285.7</v>
      </c>
      <c r="Z200" s="14"/>
      <c r="AA200" s="16">
        <f>ROUND(SUM(AA187:AA199),5)</f>
        <v>22602.95</v>
      </c>
      <c r="AB200" s="14"/>
      <c r="AC200" s="16">
        <f>ROUND(SUM(AC187:AC199),5)</f>
        <v>23918.19</v>
      </c>
      <c r="AD200" s="14"/>
      <c r="AE200" s="16">
        <f>ROUND(SUM(AE187:AE199),5)</f>
        <v>23229.37</v>
      </c>
      <c r="AF200" s="14"/>
      <c r="AG200" s="16">
        <f t="shared" si="20"/>
        <v>279203.53000000003</v>
      </c>
    </row>
    <row r="201" spans="1:33" x14ac:dyDescent="0.25">
      <c r="A201" s="1"/>
      <c r="B201" s="1"/>
      <c r="C201" s="1"/>
      <c r="D201" s="1"/>
      <c r="E201" s="1" t="s">
        <v>193</v>
      </c>
      <c r="F201" s="1"/>
      <c r="G201" s="1"/>
      <c r="H201" s="1"/>
      <c r="I201" s="14">
        <f>ROUND(I154+I168+I186+I200,5)</f>
        <v>104715.71</v>
      </c>
      <c r="J201" s="14"/>
      <c r="K201" s="14">
        <f>ROUND(K154+K168+K186+K200,5)</f>
        <v>87006.63</v>
      </c>
      <c r="L201" s="14"/>
      <c r="M201" s="14">
        <f>ROUND(M154+M168+M186+M200,5)</f>
        <v>98499.83</v>
      </c>
      <c r="N201" s="14"/>
      <c r="O201" s="14">
        <f>ROUND(O154+O168+O186+O200,5)</f>
        <v>83428.56</v>
      </c>
      <c r="P201" s="14"/>
      <c r="Q201" s="14">
        <f>ROUND(Q154+Q168+Q186+Q200,5)</f>
        <v>80605.37</v>
      </c>
      <c r="R201" s="14"/>
      <c r="S201" s="14">
        <f>ROUND(S154+S168+S186+S200,5)</f>
        <v>95514.78</v>
      </c>
      <c r="T201" s="14"/>
      <c r="U201" s="14">
        <f>ROUND(U154+U168+U186+U200,5)</f>
        <v>84989.49</v>
      </c>
      <c r="V201" s="14"/>
      <c r="W201" s="14">
        <f>ROUND(W154+W168+W186+W200,5)</f>
        <v>53805.91</v>
      </c>
      <c r="X201" s="14"/>
      <c r="Y201" s="14">
        <f>ROUND(Y154+Y168+Y186+Y200,5)</f>
        <v>135541.78</v>
      </c>
      <c r="Z201" s="14"/>
      <c r="AA201" s="14">
        <f>ROUND(AA154+AA168+AA186+AA200,5)</f>
        <v>139990.04</v>
      </c>
      <c r="AB201" s="14"/>
      <c r="AC201" s="14">
        <f>ROUND(AC154+AC168+AC186+AC200,5)</f>
        <v>142631.4</v>
      </c>
      <c r="AD201" s="14"/>
      <c r="AE201" s="14">
        <f>ROUND(AE154+AE168+AE186+AE200,5)</f>
        <v>130209.92</v>
      </c>
      <c r="AF201" s="14"/>
      <c r="AG201" s="14">
        <f t="shared" si="20"/>
        <v>1236939.42</v>
      </c>
    </row>
    <row r="202" spans="1:33" x14ac:dyDescent="0.25">
      <c r="A202" s="1"/>
      <c r="B202" s="1"/>
      <c r="C202" s="1"/>
      <c r="D202" s="1"/>
      <c r="E202" s="1" t="s">
        <v>194</v>
      </c>
      <c r="F202" s="1"/>
      <c r="G202" s="1"/>
      <c r="H202" s="1"/>
      <c r="I202" s="23">
        <f>I201/I14</f>
        <v>0.12368445235024261</v>
      </c>
      <c r="J202" s="23" t="e">
        <f t="shared" ref="J202:AG202" si="21">J201/J14</f>
        <v>#DIV/0!</v>
      </c>
      <c r="K202" s="23">
        <f t="shared" si="21"/>
        <v>9.798214946319446E-2</v>
      </c>
      <c r="L202" s="23" t="e">
        <f t="shared" si="21"/>
        <v>#DIV/0!</v>
      </c>
      <c r="M202" s="23">
        <f t="shared" si="21"/>
        <v>0.14860749781791768</v>
      </c>
      <c r="N202" s="23" t="e">
        <f t="shared" si="21"/>
        <v>#DIV/0!</v>
      </c>
      <c r="O202" s="23">
        <f t="shared" si="21"/>
        <v>0.12654330743774425</v>
      </c>
      <c r="P202" s="23" t="e">
        <f t="shared" si="21"/>
        <v>#DIV/0!</v>
      </c>
      <c r="Q202" s="23">
        <f t="shared" si="21"/>
        <v>0.12984677168626857</v>
      </c>
      <c r="R202" s="23" t="e">
        <f t="shared" si="21"/>
        <v>#DIV/0!</v>
      </c>
      <c r="S202" s="23">
        <f t="shared" si="21"/>
        <v>0.13323380239253671</v>
      </c>
      <c r="T202" s="23" t="e">
        <f t="shared" si="21"/>
        <v>#DIV/0!</v>
      </c>
      <c r="U202" s="23">
        <f t="shared" si="21"/>
        <v>0.1213764506279509</v>
      </c>
      <c r="V202" s="23" t="e">
        <f t="shared" si="21"/>
        <v>#DIV/0!</v>
      </c>
      <c r="W202" s="23">
        <f t="shared" si="21"/>
        <v>6.5919469467813893E-2</v>
      </c>
      <c r="X202" s="23" t="e">
        <f t="shared" si="21"/>
        <v>#DIV/0!</v>
      </c>
      <c r="Y202" s="23">
        <f t="shared" si="21"/>
        <v>0.19915904383461785</v>
      </c>
      <c r="Z202" s="23" t="e">
        <f t="shared" si="21"/>
        <v>#DIV/0!</v>
      </c>
      <c r="AA202" s="23">
        <f t="shared" si="21"/>
        <v>0.164839223222318</v>
      </c>
      <c r="AB202" s="23" t="e">
        <f t="shared" si="21"/>
        <v>#DIV/0!</v>
      </c>
      <c r="AC202" s="23">
        <f t="shared" si="21"/>
        <v>0.16457424922317515</v>
      </c>
      <c r="AD202" s="23" t="e">
        <f t="shared" si="21"/>
        <v>#DIV/0!</v>
      </c>
      <c r="AE202" s="23">
        <f t="shared" si="21"/>
        <v>0.15422215536876066</v>
      </c>
      <c r="AF202" s="23" t="e">
        <f t="shared" si="21"/>
        <v>#DIV/0!</v>
      </c>
      <c r="AG202" s="23">
        <f t="shared" si="21"/>
        <v>0.13516040527624054</v>
      </c>
    </row>
    <row r="203" spans="1:33" x14ac:dyDescent="0.25">
      <c r="A203" s="1"/>
      <c r="B203" s="1"/>
      <c r="C203" s="1"/>
      <c r="D203" s="1"/>
      <c r="E203" s="1"/>
      <c r="F203" s="1" t="s">
        <v>195</v>
      </c>
      <c r="G203" s="1"/>
      <c r="H203" s="1"/>
      <c r="I203" s="14">
        <v>57854.13</v>
      </c>
      <c r="J203" s="14"/>
      <c r="K203" s="14">
        <v>60252.6</v>
      </c>
      <c r="L203" s="14"/>
      <c r="M203" s="14">
        <v>46657.08</v>
      </c>
      <c r="N203" s="14"/>
      <c r="O203" s="14">
        <v>47965.8</v>
      </c>
      <c r="P203" s="14"/>
      <c r="Q203" s="14">
        <v>41307.800000000003</v>
      </c>
      <c r="R203" s="14"/>
      <c r="S203" s="14">
        <v>48927.040000000001</v>
      </c>
      <c r="T203" s="14"/>
      <c r="U203" s="14">
        <v>46119.32</v>
      </c>
      <c r="V203" s="14"/>
      <c r="W203" s="14">
        <v>53096.18</v>
      </c>
      <c r="X203" s="14"/>
      <c r="Y203" s="14">
        <v>45797.52</v>
      </c>
      <c r="Z203" s="14"/>
      <c r="AA203" s="14">
        <v>55697.1</v>
      </c>
      <c r="AB203" s="14"/>
      <c r="AC203" s="14">
        <v>56155.62</v>
      </c>
      <c r="AD203" s="14"/>
      <c r="AE203" s="14">
        <v>45958.78</v>
      </c>
      <c r="AF203" s="14"/>
      <c r="AG203" s="14">
        <f t="shared" ref="AG203:AG222" si="22">ROUND(SUM(I203:AE203),5)</f>
        <v>605788.97</v>
      </c>
    </row>
    <row r="204" spans="1:33" x14ac:dyDescent="0.25">
      <c r="A204" s="1"/>
      <c r="B204" s="1"/>
      <c r="C204" s="1"/>
      <c r="D204" s="1"/>
      <c r="E204" s="1"/>
      <c r="F204" s="1" t="s">
        <v>196</v>
      </c>
      <c r="G204" s="1"/>
      <c r="H204" s="1"/>
      <c r="I204" s="14">
        <v>0</v>
      </c>
      <c r="J204" s="14"/>
      <c r="K204" s="14">
        <v>0</v>
      </c>
      <c r="L204" s="14"/>
      <c r="M204" s="14">
        <v>3228.6</v>
      </c>
      <c r="N204" s="14"/>
      <c r="O204" s="14">
        <v>11232.06</v>
      </c>
      <c r="P204" s="14"/>
      <c r="Q204" s="14">
        <v>3212.39</v>
      </c>
      <c r="R204" s="14"/>
      <c r="S204" s="14">
        <v>24851.27</v>
      </c>
      <c r="T204" s="14"/>
      <c r="U204" s="14">
        <v>16959.48</v>
      </c>
      <c r="V204" s="14"/>
      <c r="W204" s="14">
        <v>20674.09</v>
      </c>
      <c r="X204" s="14"/>
      <c r="Y204" s="14">
        <v>5644.05</v>
      </c>
      <c r="Z204" s="14"/>
      <c r="AA204" s="14">
        <v>15916.67</v>
      </c>
      <c r="AB204" s="14"/>
      <c r="AC204" s="14">
        <v>36749.019999999997</v>
      </c>
      <c r="AD204" s="14"/>
      <c r="AE204" s="14">
        <v>15357.02</v>
      </c>
      <c r="AF204" s="14"/>
      <c r="AG204" s="14">
        <f t="shared" si="22"/>
        <v>153824.65</v>
      </c>
    </row>
    <row r="205" spans="1:33" x14ac:dyDescent="0.25">
      <c r="A205" s="1"/>
      <c r="B205" s="1"/>
      <c r="C205" s="1"/>
      <c r="D205" s="1"/>
      <c r="E205" s="1"/>
      <c r="F205" s="1" t="s">
        <v>197</v>
      </c>
      <c r="G205" s="1"/>
      <c r="H205" s="1"/>
      <c r="I205" s="14">
        <v>918.58</v>
      </c>
      <c r="J205" s="14"/>
      <c r="K205" s="14">
        <v>918.58</v>
      </c>
      <c r="L205" s="14"/>
      <c r="M205" s="14">
        <v>918.58</v>
      </c>
      <c r="N205" s="14"/>
      <c r="O205" s="14">
        <v>918.58</v>
      </c>
      <c r="P205" s="14"/>
      <c r="Q205" s="14">
        <v>918.58</v>
      </c>
      <c r="R205" s="14"/>
      <c r="S205" s="14">
        <v>918.58</v>
      </c>
      <c r="T205" s="14"/>
      <c r="U205" s="14">
        <v>918.58</v>
      </c>
      <c r="V205" s="14"/>
      <c r="W205" s="14">
        <v>918.58</v>
      </c>
      <c r="X205" s="14"/>
      <c r="Y205" s="14">
        <v>918.58</v>
      </c>
      <c r="Z205" s="14"/>
      <c r="AA205" s="14">
        <v>918.58</v>
      </c>
      <c r="AB205" s="14"/>
      <c r="AC205" s="14">
        <v>918.58</v>
      </c>
      <c r="AD205" s="14"/>
      <c r="AE205" s="14">
        <v>918.58</v>
      </c>
      <c r="AF205" s="14"/>
      <c r="AG205" s="14">
        <f t="shared" si="22"/>
        <v>11022.96</v>
      </c>
    </row>
    <row r="206" spans="1:33" x14ac:dyDescent="0.25">
      <c r="A206" s="1"/>
      <c r="B206" s="1"/>
      <c r="C206" s="1"/>
      <c r="D206" s="1"/>
      <c r="E206" s="1"/>
      <c r="F206" s="1" t="s">
        <v>198</v>
      </c>
      <c r="G206" s="1"/>
      <c r="H206" s="1"/>
      <c r="I206" s="14">
        <v>344.5</v>
      </c>
      <c r="J206" s="14"/>
      <c r="K206" s="14">
        <v>44.5</v>
      </c>
      <c r="L206" s="14"/>
      <c r="M206" s="14">
        <v>44.5</v>
      </c>
      <c r="N206" s="14"/>
      <c r="O206" s="14">
        <v>44.5</v>
      </c>
      <c r="P206" s="14"/>
      <c r="Q206" s="14">
        <v>44.5</v>
      </c>
      <c r="R206" s="14"/>
      <c r="S206" s="14">
        <v>44.5</v>
      </c>
      <c r="T206" s="14"/>
      <c r="U206" s="14">
        <v>44.5</v>
      </c>
      <c r="V206" s="14"/>
      <c r="W206" s="14">
        <v>44.5</v>
      </c>
      <c r="X206" s="14"/>
      <c r="Y206" s="14">
        <v>44.5</v>
      </c>
      <c r="Z206" s="14"/>
      <c r="AA206" s="14">
        <v>44.5</v>
      </c>
      <c r="AB206" s="14"/>
      <c r="AC206" s="14">
        <v>44.5</v>
      </c>
      <c r="AD206" s="14"/>
      <c r="AE206" s="14">
        <v>44.5</v>
      </c>
      <c r="AF206" s="14"/>
      <c r="AG206" s="14">
        <f t="shared" si="22"/>
        <v>834</v>
      </c>
    </row>
    <row r="207" spans="1:33" x14ac:dyDescent="0.25">
      <c r="A207" s="1"/>
      <c r="B207" s="1"/>
      <c r="C207" s="1"/>
      <c r="D207" s="1"/>
      <c r="E207" s="1"/>
      <c r="F207" s="1" t="s">
        <v>199</v>
      </c>
      <c r="G207" s="1"/>
      <c r="H207" s="1"/>
      <c r="I207" s="14">
        <v>245</v>
      </c>
      <c r="J207" s="14"/>
      <c r="K207" s="14">
        <v>1847</v>
      </c>
      <c r="L207" s="14"/>
      <c r="M207" s="14">
        <v>13</v>
      </c>
      <c r="N207" s="14"/>
      <c r="O207" s="14">
        <v>2700.74</v>
      </c>
      <c r="P207" s="14"/>
      <c r="Q207" s="14">
        <v>0</v>
      </c>
      <c r="R207" s="14"/>
      <c r="S207" s="14">
        <v>2778.57</v>
      </c>
      <c r="T207" s="14"/>
      <c r="U207" s="14">
        <v>5</v>
      </c>
      <c r="V207" s="14"/>
      <c r="W207" s="14">
        <v>0</v>
      </c>
      <c r="X207" s="14"/>
      <c r="Y207" s="14">
        <v>1599.3</v>
      </c>
      <c r="Z207" s="14"/>
      <c r="AA207" s="14">
        <v>4591</v>
      </c>
      <c r="AB207" s="14"/>
      <c r="AC207" s="14">
        <v>4635.8599999999997</v>
      </c>
      <c r="AD207" s="14"/>
      <c r="AE207" s="14">
        <v>2644.02</v>
      </c>
      <c r="AF207" s="14"/>
      <c r="AG207" s="14">
        <f t="shared" si="22"/>
        <v>21059.49</v>
      </c>
    </row>
    <row r="208" spans="1:33" x14ac:dyDescent="0.25">
      <c r="A208" s="1"/>
      <c r="B208" s="1"/>
      <c r="C208" s="1"/>
      <c r="D208" s="1"/>
      <c r="E208" s="1"/>
      <c r="F208" s="1" t="s">
        <v>200</v>
      </c>
      <c r="G208" s="1"/>
      <c r="H208" s="1"/>
      <c r="I208" s="14">
        <v>7374.52</v>
      </c>
      <c r="J208" s="14"/>
      <c r="K208" s="14">
        <v>493.4</v>
      </c>
      <c r="L208" s="14"/>
      <c r="M208" s="14">
        <v>413</v>
      </c>
      <c r="N208" s="14"/>
      <c r="O208" s="14">
        <v>125.71</v>
      </c>
      <c r="P208" s="14"/>
      <c r="Q208" s="14">
        <v>0</v>
      </c>
      <c r="R208" s="14"/>
      <c r="S208" s="14">
        <v>806.36</v>
      </c>
      <c r="T208" s="14"/>
      <c r="U208" s="14">
        <v>0</v>
      </c>
      <c r="V208" s="14"/>
      <c r="W208" s="14">
        <v>672.12</v>
      </c>
      <c r="X208" s="14"/>
      <c r="Y208" s="14">
        <v>444.42</v>
      </c>
      <c r="Z208" s="14"/>
      <c r="AA208" s="14">
        <v>674.77</v>
      </c>
      <c r="AB208" s="14"/>
      <c r="AC208" s="14">
        <v>252.24</v>
      </c>
      <c r="AD208" s="14"/>
      <c r="AE208" s="14">
        <v>449.19</v>
      </c>
      <c r="AF208" s="14"/>
      <c r="AG208" s="14">
        <f t="shared" si="22"/>
        <v>11705.73</v>
      </c>
    </row>
    <row r="209" spans="1:33" x14ac:dyDescent="0.25">
      <c r="A209" s="1"/>
      <c r="B209" s="1"/>
      <c r="C209" s="1"/>
      <c r="D209" s="1"/>
      <c r="E209" s="1"/>
      <c r="F209" s="1" t="s">
        <v>201</v>
      </c>
      <c r="G209" s="1"/>
      <c r="H209" s="1"/>
      <c r="I209" s="14">
        <v>156.03</v>
      </c>
      <c r="J209" s="14"/>
      <c r="K209" s="14">
        <v>11.8</v>
      </c>
      <c r="L209" s="14"/>
      <c r="M209" s="14">
        <v>4</v>
      </c>
      <c r="N209" s="14"/>
      <c r="O209" s="14">
        <v>25.15</v>
      </c>
      <c r="P209" s="14"/>
      <c r="Q209" s="14">
        <v>4.8600000000000003</v>
      </c>
      <c r="R209" s="14"/>
      <c r="S209" s="14">
        <v>5</v>
      </c>
      <c r="T209" s="14"/>
      <c r="U209" s="14">
        <v>6.95</v>
      </c>
      <c r="V209" s="14"/>
      <c r="W209" s="14">
        <v>4.5</v>
      </c>
      <c r="X209" s="14"/>
      <c r="Y209" s="14">
        <v>11.85</v>
      </c>
      <c r="Z209" s="14"/>
      <c r="AA209" s="14">
        <v>0</v>
      </c>
      <c r="AB209" s="14"/>
      <c r="AC209" s="14">
        <v>120.88</v>
      </c>
      <c r="AD209" s="14"/>
      <c r="AE209" s="14">
        <v>51.84</v>
      </c>
      <c r="AF209" s="14"/>
      <c r="AG209" s="14">
        <f t="shared" si="22"/>
        <v>402.86</v>
      </c>
    </row>
    <row r="210" spans="1:33" x14ac:dyDescent="0.25">
      <c r="A210" s="1"/>
      <c r="B210" s="1"/>
      <c r="C210" s="1"/>
      <c r="D210" s="1"/>
      <c r="E210" s="1"/>
      <c r="F210" s="1" t="s">
        <v>202</v>
      </c>
      <c r="G210" s="1"/>
      <c r="H210" s="1"/>
      <c r="I210" s="14">
        <v>0</v>
      </c>
      <c r="J210" s="14"/>
      <c r="K210" s="14">
        <v>20</v>
      </c>
      <c r="L210" s="14"/>
      <c r="M210" s="14">
        <v>0</v>
      </c>
      <c r="N210" s="14"/>
      <c r="O210" s="14">
        <v>61</v>
      </c>
      <c r="P210" s="14"/>
      <c r="Q210" s="14">
        <v>0</v>
      </c>
      <c r="R210" s="14"/>
      <c r="S210" s="14">
        <v>0</v>
      </c>
      <c r="T210" s="14"/>
      <c r="U210" s="14">
        <v>46</v>
      </c>
      <c r="V210" s="14"/>
      <c r="W210" s="14">
        <v>163.35</v>
      </c>
      <c r="X210" s="14"/>
      <c r="Y210" s="14">
        <v>47.85</v>
      </c>
      <c r="Z210" s="14"/>
      <c r="AA210" s="14">
        <v>58.31</v>
      </c>
      <c r="AB210" s="14"/>
      <c r="AC210" s="14">
        <v>42</v>
      </c>
      <c r="AD210" s="14"/>
      <c r="AE210" s="14">
        <v>290</v>
      </c>
      <c r="AF210" s="14"/>
      <c r="AG210" s="14">
        <f t="shared" si="22"/>
        <v>728.51</v>
      </c>
    </row>
    <row r="211" spans="1:33" x14ac:dyDescent="0.25">
      <c r="A211" s="1"/>
      <c r="B211" s="1"/>
      <c r="C211" s="1"/>
      <c r="D211" s="1"/>
      <c r="E211" s="1"/>
      <c r="F211" s="1" t="s">
        <v>203</v>
      </c>
      <c r="G211" s="1"/>
      <c r="H211" s="1"/>
      <c r="I211" s="14">
        <v>80.16</v>
      </c>
      <c r="J211" s="14"/>
      <c r="K211" s="14">
        <v>54.44</v>
      </c>
      <c r="L211" s="14"/>
      <c r="M211" s="14">
        <v>68.05</v>
      </c>
      <c r="N211" s="14"/>
      <c r="O211" s="14">
        <v>54.44</v>
      </c>
      <c r="P211" s="14"/>
      <c r="Q211" s="14">
        <v>34.04</v>
      </c>
      <c r="R211" s="14"/>
      <c r="S211" s="14">
        <v>69.73</v>
      </c>
      <c r="T211" s="14"/>
      <c r="U211" s="14">
        <v>39.840000000000003</v>
      </c>
      <c r="V211" s="14"/>
      <c r="W211" s="14">
        <v>83.77</v>
      </c>
      <c r="X211" s="14"/>
      <c r="Y211" s="14">
        <v>53.13</v>
      </c>
      <c r="Z211" s="14"/>
      <c r="AA211" s="14">
        <v>59.14</v>
      </c>
      <c r="AB211" s="14"/>
      <c r="AC211" s="14">
        <v>68.78</v>
      </c>
      <c r="AD211" s="14"/>
      <c r="AE211" s="14">
        <v>64.38</v>
      </c>
      <c r="AF211" s="14"/>
      <c r="AG211" s="14">
        <f t="shared" si="22"/>
        <v>729.9</v>
      </c>
    </row>
    <row r="212" spans="1:33" x14ac:dyDescent="0.25">
      <c r="A212" s="1"/>
      <c r="B212" s="1"/>
      <c r="C212" s="1"/>
      <c r="D212" s="1"/>
      <c r="E212" s="1"/>
      <c r="F212" s="1" t="s">
        <v>204</v>
      </c>
      <c r="G212" s="1"/>
      <c r="H212" s="1"/>
      <c r="I212" s="14">
        <v>901</v>
      </c>
      <c r="J212" s="14"/>
      <c r="K212" s="14">
        <v>0</v>
      </c>
      <c r="L212" s="14"/>
      <c r="M212" s="14">
        <v>0</v>
      </c>
      <c r="N212" s="14"/>
      <c r="O212" s="14">
        <v>0</v>
      </c>
      <c r="P212" s="14"/>
      <c r="Q212" s="14">
        <v>120</v>
      </c>
      <c r="R212" s="14"/>
      <c r="S212" s="14">
        <v>0</v>
      </c>
      <c r="T212" s="14"/>
      <c r="U212" s="14">
        <v>0</v>
      </c>
      <c r="V212" s="14"/>
      <c r="W212" s="14">
        <v>296.67</v>
      </c>
      <c r="X212" s="14"/>
      <c r="Y212" s="14">
        <v>201.38</v>
      </c>
      <c r="Z212" s="14"/>
      <c r="AA212" s="14">
        <v>0</v>
      </c>
      <c r="AB212" s="14"/>
      <c r="AC212" s="14">
        <v>0</v>
      </c>
      <c r="AD212" s="14"/>
      <c r="AE212" s="14">
        <v>0</v>
      </c>
      <c r="AF212" s="14"/>
      <c r="AG212" s="14">
        <f t="shared" si="22"/>
        <v>1519.05</v>
      </c>
    </row>
    <row r="213" spans="1:33" x14ac:dyDescent="0.25">
      <c r="A213" s="1"/>
      <c r="B213" s="1"/>
      <c r="C213" s="1"/>
      <c r="D213" s="1"/>
      <c r="E213" s="1"/>
      <c r="F213" s="1" t="s">
        <v>205</v>
      </c>
      <c r="G213" s="1"/>
      <c r="H213" s="1"/>
      <c r="I213" s="14">
        <v>6819.23</v>
      </c>
      <c r="J213" s="14"/>
      <c r="K213" s="14">
        <v>5825.32</v>
      </c>
      <c r="L213" s="14"/>
      <c r="M213" s="14">
        <v>4432.46</v>
      </c>
      <c r="N213" s="14"/>
      <c r="O213" s="14">
        <v>4920.05</v>
      </c>
      <c r="P213" s="14"/>
      <c r="Q213" s="14">
        <v>4564.8500000000004</v>
      </c>
      <c r="R213" s="14"/>
      <c r="S213" s="14">
        <v>5074.99</v>
      </c>
      <c r="T213" s="14"/>
      <c r="U213" s="14">
        <v>6624.27</v>
      </c>
      <c r="V213" s="14"/>
      <c r="W213" s="14">
        <v>6979.53</v>
      </c>
      <c r="X213" s="14"/>
      <c r="Y213" s="14">
        <v>8330.66</v>
      </c>
      <c r="Z213" s="14"/>
      <c r="AA213" s="14">
        <v>6294.59</v>
      </c>
      <c r="AB213" s="14"/>
      <c r="AC213" s="14">
        <v>8192.57</v>
      </c>
      <c r="AD213" s="14"/>
      <c r="AE213" s="14">
        <v>7810.58</v>
      </c>
      <c r="AF213" s="14"/>
      <c r="AG213" s="14">
        <f t="shared" si="22"/>
        <v>75869.100000000006</v>
      </c>
    </row>
    <row r="214" spans="1:33" x14ac:dyDescent="0.25">
      <c r="A214" s="1"/>
      <c r="B214" s="1"/>
      <c r="C214" s="1"/>
      <c r="D214" s="1"/>
      <c r="E214" s="1"/>
      <c r="F214" s="1" t="s">
        <v>206</v>
      </c>
      <c r="G214" s="1"/>
      <c r="H214" s="1"/>
      <c r="I214" s="14">
        <v>17667.64</v>
      </c>
      <c r="J214" s="14"/>
      <c r="K214" s="14">
        <v>21557.5</v>
      </c>
      <c r="L214" s="14"/>
      <c r="M214" s="14">
        <v>16096.39</v>
      </c>
      <c r="N214" s="14"/>
      <c r="O214" s="14">
        <v>17338.490000000002</v>
      </c>
      <c r="P214" s="14"/>
      <c r="Q214" s="14">
        <v>16584.63</v>
      </c>
      <c r="R214" s="14"/>
      <c r="S214" s="14">
        <v>15830.78</v>
      </c>
      <c r="T214" s="14"/>
      <c r="U214" s="14">
        <v>17323.099999999999</v>
      </c>
      <c r="V214" s="14"/>
      <c r="W214" s="14">
        <v>18615.41</v>
      </c>
      <c r="X214" s="14"/>
      <c r="Y214" s="14">
        <v>18615.41</v>
      </c>
      <c r="Z214" s="14"/>
      <c r="AA214" s="14">
        <v>18030.8</v>
      </c>
      <c r="AB214" s="14"/>
      <c r="AC214" s="14">
        <v>20707.8</v>
      </c>
      <c r="AD214" s="14"/>
      <c r="AE214" s="14">
        <v>17107.8</v>
      </c>
      <c r="AF214" s="14"/>
      <c r="AG214" s="14">
        <f t="shared" si="22"/>
        <v>215475.75</v>
      </c>
    </row>
    <row r="215" spans="1:33" x14ac:dyDescent="0.25">
      <c r="A215" s="1"/>
      <c r="B215" s="1"/>
      <c r="C215" s="1"/>
      <c r="D215" s="1"/>
      <c r="E215" s="1"/>
      <c r="F215" s="1" t="s">
        <v>207</v>
      </c>
      <c r="G215" s="1"/>
      <c r="H215" s="1"/>
      <c r="I215" s="14">
        <v>0</v>
      </c>
      <c r="J215" s="14"/>
      <c r="K215" s="14">
        <v>0</v>
      </c>
      <c r="L215" s="14"/>
      <c r="M215" s="14">
        <v>0</v>
      </c>
      <c r="N215" s="14"/>
      <c r="O215" s="14">
        <v>0</v>
      </c>
      <c r="P215" s="14"/>
      <c r="Q215" s="14">
        <v>0</v>
      </c>
      <c r="R215" s="14"/>
      <c r="S215" s="14">
        <v>0</v>
      </c>
      <c r="T215" s="14"/>
      <c r="U215" s="14">
        <v>0</v>
      </c>
      <c r="V215" s="14"/>
      <c r="W215" s="14">
        <v>210</v>
      </c>
      <c r="X215" s="14"/>
      <c r="Y215" s="14">
        <v>0</v>
      </c>
      <c r="Z215" s="14"/>
      <c r="AA215" s="14">
        <v>273.39999999999998</v>
      </c>
      <c r="AB215" s="14"/>
      <c r="AC215" s="14">
        <v>0</v>
      </c>
      <c r="AD215" s="14"/>
      <c r="AE215" s="14">
        <v>0</v>
      </c>
      <c r="AF215" s="14"/>
      <c r="AG215" s="14">
        <f t="shared" si="22"/>
        <v>483.4</v>
      </c>
    </row>
    <row r="216" spans="1:33" x14ac:dyDescent="0.25">
      <c r="A216" s="1"/>
      <c r="B216" s="1"/>
      <c r="C216" s="1"/>
      <c r="D216" s="1"/>
      <c r="E216" s="1"/>
      <c r="F216" s="1" t="s">
        <v>208</v>
      </c>
      <c r="G216" s="1"/>
      <c r="H216" s="1"/>
      <c r="I216" s="14">
        <v>1163.07</v>
      </c>
      <c r="J216" s="14"/>
      <c r="K216" s="14">
        <v>923.08</v>
      </c>
      <c r="L216" s="14"/>
      <c r="M216" s="14">
        <v>775.38</v>
      </c>
      <c r="N216" s="14"/>
      <c r="O216" s="14">
        <v>849.23</v>
      </c>
      <c r="P216" s="14"/>
      <c r="Q216" s="14">
        <v>812.31</v>
      </c>
      <c r="R216" s="14"/>
      <c r="S216" s="14">
        <v>775.38</v>
      </c>
      <c r="T216" s="14"/>
      <c r="U216" s="14">
        <v>812.3</v>
      </c>
      <c r="V216" s="14"/>
      <c r="W216" s="14">
        <v>812.31</v>
      </c>
      <c r="X216" s="14"/>
      <c r="Y216" s="14">
        <v>2141.5700000000002</v>
      </c>
      <c r="Z216" s="14"/>
      <c r="AA216" s="14">
        <v>1920.03</v>
      </c>
      <c r="AB216" s="14"/>
      <c r="AC216" s="14">
        <v>2123.11</v>
      </c>
      <c r="AD216" s="14"/>
      <c r="AE216" s="14">
        <v>1846.18</v>
      </c>
      <c r="AF216" s="14"/>
      <c r="AG216" s="14">
        <f t="shared" si="22"/>
        <v>14953.95</v>
      </c>
    </row>
    <row r="217" spans="1:33" ht="15.75" thickBot="1" x14ac:dyDescent="0.3">
      <c r="A217" s="1"/>
      <c r="B217" s="1"/>
      <c r="C217" s="1"/>
      <c r="D217" s="1"/>
      <c r="E217" s="1"/>
      <c r="F217" s="1" t="s">
        <v>209</v>
      </c>
      <c r="G217" s="1"/>
      <c r="H217" s="1"/>
      <c r="I217" s="15">
        <v>922.79</v>
      </c>
      <c r="J217" s="14"/>
      <c r="K217" s="15">
        <v>1206.5999999999999</v>
      </c>
      <c r="L217" s="14"/>
      <c r="M217" s="15">
        <v>1212.6199999999999</v>
      </c>
      <c r="N217" s="14"/>
      <c r="O217" s="15">
        <v>1050.95</v>
      </c>
      <c r="P217" s="14"/>
      <c r="Q217" s="15">
        <v>1279.79</v>
      </c>
      <c r="R217" s="14"/>
      <c r="S217" s="15">
        <v>1799.45</v>
      </c>
      <c r="T217" s="14"/>
      <c r="U217" s="15">
        <v>1389.61</v>
      </c>
      <c r="V217" s="14"/>
      <c r="W217" s="15">
        <v>1299.2</v>
      </c>
      <c r="X217" s="14"/>
      <c r="Y217" s="15">
        <v>1908.43</v>
      </c>
      <c r="Z217" s="14"/>
      <c r="AA217" s="15">
        <v>2520.41</v>
      </c>
      <c r="AB217" s="14"/>
      <c r="AC217" s="15">
        <v>2820.03</v>
      </c>
      <c r="AD217" s="14"/>
      <c r="AE217" s="15">
        <v>2503.37</v>
      </c>
      <c r="AF217" s="14"/>
      <c r="AG217" s="15">
        <f t="shared" si="22"/>
        <v>19913.25</v>
      </c>
    </row>
    <row r="218" spans="1:33" x14ac:dyDescent="0.25">
      <c r="A218" s="1"/>
      <c r="B218" s="1"/>
      <c r="C218" s="1"/>
      <c r="D218" s="1"/>
      <c r="E218" s="1" t="s">
        <v>210</v>
      </c>
      <c r="F218" s="1"/>
      <c r="G218" s="1"/>
      <c r="H218" s="1"/>
      <c r="I218" s="14">
        <f>ROUND(SUM(I202:I217),5)</f>
        <v>94446.773679999998</v>
      </c>
      <c r="J218" s="14"/>
      <c r="K218" s="14">
        <f>ROUND(SUM(K202:K217),5)</f>
        <v>93154.917979999998</v>
      </c>
      <c r="L218" s="14"/>
      <c r="M218" s="14">
        <f>ROUND(SUM(M202:M217),5)</f>
        <v>73863.808609999993</v>
      </c>
      <c r="N218" s="14"/>
      <c r="O218" s="14">
        <f>ROUND(SUM(O202:O217),5)</f>
        <v>87286.826539999995</v>
      </c>
      <c r="P218" s="14"/>
      <c r="Q218" s="14">
        <f>ROUND(SUM(Q202:Q217),5)</f>
        <v>68883.879849999998</v>
      </c>
      <c r="R218" s="14"/>
      <c r="S218" s="14">
        <f>ROUND(SUM(S202:S217),5)</f>
        <v>101881.78323</v>
      </c>
      <c r="T218" s="14"/>
      <c r="U218" s="14">
        <f>ROUND(SUM(U202:U217),5)</f>
        <v>90289.071379999994</v>
      </c>
      <c r="V218" s="14"/>
      <c r="W218" s="14">
        <f>ROUND(SUM(W202:W217),5)</f>
        <v>103870.27592</v>
      </c>
      <c r="X218" s="14"/>
      <c r="Y218" s="14">
        <f>ROUND(SUM(Y202:Y217),5)</f>
        <v>85758.849159999998</v>
      </c>
      <c r="Z218" s="14"/>
      <c r="AA218" s="14">
        <f>ROUND(SUM(AA202:AA217),5)</f>
        <v>106999.46484</v>
      </c>
      <c r="AB218" s="14"/>
      <c r="AC218" s="14">
        <f>ROUND(SUM(AC202:AC217),5)</f>
        <v>132831.15457000001</v>
      </c>
      <c r="AD218" s="14"/>
      <c r="AE218" s="14">
        <f>ROUND(SUM(AE202:AE217),5)</f>
        <v>95046.394220000002</v>
      </c>
      <c r="AF218" s="14"/>
      <c r="AG218" s="14">
        <f t="shared" si="22"/>
        <v>1134313.19998</v>
      </c>
    </row>
    <row r="219" spans="1:33" x14ac:dyDescent="0.25">
      <c r="A219" s="1"/>
      <c r="B219" s="1"/>
      <c r="C219" s="1"/>
      <c r="D219" s="1"/>
      <c r="E219" s="1"/>
      <c r="F219" s="1"/>
      <c r="G219" s="1"/>
      <c r="H219" s="1"/>
      <c r="I219" s="23">
        <f>I218/I14</f>
        <v>0.11155534808347389</v>
      </c>
      <c r="J219" s="23" t="e">
        <f t="shared" ref="J219:AG219" si="23">J218/J14</f>
        <v>#DIV/0!</v>
      </c>
      <c r="K219" s="23">
        <f t="shared" si="23"/>
        <v>0.10490601804423388</v>
      </c>
      <c r="L219" s="23" t="e">
        <f t="shared" si="23"/>
        <v>#DIV/0!</v>
      </c>
      <c r="M219" s="23">
        <f t="shared" si="23"/>
        <v>0.11143893118225344</v>
      </c>
      <c r="N219" s="23" t="e">
        <f t="shared" si="23"/>
        <v>#DIV/0!</v>
      </c>
      <c r="O219" s="23">
        <f t="shared" si="23"/>
        <v>0.13239547375762298</v>
      </c>
      <c r="P219" s="23" t="e">
        <f t="shared" si="23"/>
        <v>#DIV/0!</v>
      </c>
      <c r="Q219" s="23">
        <f t="shared" si="23"/>
        <v>0.11096468411158346</v>
      </c>
      <c r="R219" s="23" t="e">
        <f t="shared" si="23"/>
        <v>#DIV/0!</v>
      </c>
      <c r="S219" s="23">
        <f t="shared" si="23"/>
        <v>0.14211515091449806</v>
      </c>
      <c r="T219" s="23" t="e">
        <f t="shared" si="23"/>
        <v>#DIV/0!</v>
      </c>
      <c r="U219" s="23">
        <f t="shared" si="23"/>
        <v>0.12894496736711919</v>
      </c>
      <c r="V219" s="23" t="e">
        <f t="shared" si="23"/>
        <v>#DIV/0!</v>
      </c>
      <c r="W219" s="23">
        <f t="shared" si="23"/>
        <v>0.12725504469902738</v>
      </c>
      <c r="X219" s="23" t="e">
        <f t="shared" si="23"/>
        <v>#DIV/0!</v>
      </c>
      <c r="Y219" s="23">
        <f t="shared" si="23"/>
        <v>0.12601022650774413</v>
      </c>
      <c r="Z219" s="23" t="e">
        <f t="shared" si="23"/>
        <v>#DIV/0!</v>
      </c>
      <c r="AA219" s="23">
        <f t="shared" si="23"/>
        <v>0.1259925968263837</v>
      </c>
      <c r="AB219" s="23" t="e">
        <f t="shared" si="23"/>
        <v>#DIV/0!</v>
      </c>
      <c r="AC219" s="23">
        <f t="shared" si="23"/>
        <v>0.15326630417148879</v>
      </c>
      <c r="AD219" s="23" t="e">
        <f t="shared" si="23"/>
        <v>#DIV/0!</v>
      </c>
      <c r="AE219" s="23">
        <f t="shared" si="23"/>
        <v>0.11257406330206882</v>
      </c>
      <c r="AF219" s="23" t="e">
        <f t="shared" si="23"/>
        <v>#DIV/0!</v>
      </c>
      <c r="AG219" s="23">
        <f t="shared" si="23"/>
        <v>0.12394643532298948</v>
      </c>
    </row>
    <row r="220" spans="1:33" ht="15.75" thickBot="1" x14ac:dyDescent="0.3">
      <c r="A220" s="1"/>
      <c r="B220" s="1"/>
      <c r="C220" s="1"/>
      <c r="D220" s="1"/>
      <c r="E220" s="1" t="s">
        <v>211</v>
      </c>
      <c r="F220" s="1"/>
      <c r="G220" s="1"/>
      <c r="H220" s="1"/>
      <c r="I220" s="17">
        <v>0</v>
      </c>
      <c r="J220" s="14"/>
      <c r="K220" s="17">
        <v>0</v>
      </c>
      <c r="L220" s="14"/>
      <c r="M220" s="17">
        <v>0</v>
      </c>
      <c r="N220" s="14"/>
      <c r="O220" s="17">
        <v>0</v>
      </c>
      <c r="P220" s="14"/>
      <c r="Q220" s="17">
        <v>0</v>
      </c>
      <c r="R220" s="14"/>
      <c r="S220" s="17">
        <v>0</v>
      </c>
      <c r="T220" s="14"/>
      <c r="U220" s="17">
        <v>0</v>
      </c>
      <c r="V220" s="14"/>
      <c r="W220" s="17">
        <v>0</v>
      </c>
      <c r="X220" s="14"/>
      <c r="Y220" s="17">
        <v>0</v>
      </c>
      <c r="Z220" s="14"/>
      <c r="AA220" s="17">
        <v>0</v>
      </c>
      <c r="AB220" s="14"/>
      <c r="AC220" s="17">
        <v>0</v>
      </c>
      <c r="AD220" s="14"/>
      <c r="AE220" s="17">
        <v>0</v>
      </c>
      <c r="AF220" s="14"/>
      <c r="AG220" s="17">
        <f t="shared" si="22"/>
        <v>0</v>
      </c>
    </row>
    <row r="221" spans="1:33" ht="15.75" thickBot="1" x14ac:dyDescent="0.3">
      <c r="A221" s="1"/>
      <c r="B221" s="1"/>
      <c r="C221" s="1"/>
      <c r="D221" s="1" t="s">
        <v>212</v>
      </c>
      <c r="E221" s="1"/>
      <c r="F221" s="1"/>
      <c r="G221" s="1"/>
      <c r="H221" s="1"/>
      <c r="I221" s="16">
        <f>ROUND(I74+I153+I201+SUM(I218:I220),5)</f>
        <v>308564.20156999998</v>
      </c>
      <c r="J221" s="14"/>
      <c r="K221" s="16">
        <f>ROUND(K74+K153+K201+SUM(K218:K220),5)</f>
        <v>294010.42852000002</v>
      </c>
      <c r="L221" s="14"/>
      <c r="M221" s="16">
        <f>ROUND(M74+M153+M201+SUM(M218:M220),5)</f>
        <v>301065.04907000001</v>
      </c>
      <c r="N221" s="14"/>
      <c r="O221" s="16">
        <f>ROUND(O74+O153+O201+SUM(O218:O220),5)</f>
        <v>288767.72240999999</v>
      </c>
      <c r="P221" s="14"/>
      <c r="Q221" s="16">
        <f>ROUND(Q74+Q153+Q201+SUM(Q218:Q220),5)</f>
        <v>284474.33979</v>
      </c>
      <c r="R221" s="14"/>
      <c r="S221" s="16">
        <f>ROUND(S74+S153+S201+SUM(S218:S220),5)</f>
        <v>321135.97272999998</v>
      </c>
      <c r="T221" s="14"/>
      <c r="U221" s="16">
        <f>ROUND(U74+U153+U201+SUM(U218:U220),5)</f>
        <v>300409.66120999999</v>
      </c>
      <c r="V221" s="14"/>
      <c r="W221" s="16">
        <f>ROUND(W74+W153+W201+SUM(W218:W220),5)</f>
        <v>261204.33770999999</v>
      </c>
      <c r="X221" s="14"/>
      <c r="Y221" s="16">
        <f>ROUND(Y74+Y153+Y201+SUM(Y218:Y220),5)</f>
        <v>330409.61575</v>
      </c>
      <c r="Z221" s="14"/>
      <c r="AA221" s="16">
        <f>ROUND(AA74+AA153+AA201+SUM(AA218:AA220),5)</f>
        <v>360865.19682999997</v>
      </c>
      <c r="AB221" s="14"/>
      <c r="AC221" s="16">
        <f>ROUND(AC74+AC153+AC201+SUM(AC218:AC220),5)</f>
        <v>397276.62712999998</v>
      </c>
      <c r="AD221" s="14"/>
      <c r="AE221" s="16">
        <f>ROUND(AE74+AE153+AE201+SUM(AE218:AE220),5)</f>
        <v>346023.61562</v>
      </c>
      <c r="AF221" s="14"/>
      <c r="AG221" s="16">
        <f t="shared" si="22"/>
        <v>3794206.76834</v>
      </c>
    </row>
    <row r="222" spans="1:33" x14ac:dyDescent="0.25">
      <c r="A222" s="1"/>
      <c r="B222" s="1" t="s">
        <v>213</v>
      </c>
      <c r="C222" s="1"/>
      <c r="D222" s="1"/>
      <c r="E222" s="1"/>
      <c r="F222" s="1"/>
      <c r="G222" s="1"/>
      <c r="H222" s="1"/>
      <c r="I222" s="14">
        <f>ROUND(I4+I73-I221,5)</f>
        <v>103184.76114</v>
      </c>
      <c r="J222" s="14"/>
      <c r="K222" s="14">
        <f>ROUND(K4+K73-K221,5)</f>
        <v>154980.61429</v>
      </c>
      <c r="L222" s="14"/>
      <c r="M222" s="14">
        <f>ROUND(M4+M73-M221,5)</f>
        <v>3180.2822900000001</v>
      </c>
      <c r="N222" s="14"/>
      <c r="O222" s="14">
        <f>ROUND(O4+O73-O221,5)</f>
        <v>10205.514080000001</v>
      </c>
      <c r="P222" s="14"/>
      <c r="Q222" s="14">
        <f>ROUND(Q4+Q73-Q221,5)</f>
        <v>6653.1308399999998</v>
      </c>
      <c r="R222" s="14"/>
      <c r="S222" s="14">
        <f>ROUND(S4+S73-S221,5)</f>
        <v>35436.798770000001</v>
      </c>
      <c r="T222" s="14"/>
      <c r="U222" s="14">
        <f>ROUND(U4+U73-U221,5)</f>
        <v>-5701.5468700000001</v>
      </c>
      <c r="V222" s="14"/>
      <c r="W222" s="14">
        <f>ROUND(W4+W73-W221,5)</f>
        <v>134288.83145</v>
      </c>
      <c r="X222" s="14"/>
      <c r="Y222" s="14">
        <f>ROUND(Y4+Y73-Y221,5)</f>
        <v>-3343.2312999999999</v>
      </c>
      <c r="Z222" s="14"/>
      <c r="AA222" s="14">
        <f>ROUND(AA4+AA73-AA221,5)</f>
        <v>85838.261079999997</v>
      </c>
      <c r="AB222" s="14"/>
      <c r="AC222" s="14">
        <f>ROUND(AC4+AC73-AC221,5)</f>
        <v>61445.931380000002</v>
      </c>
      <c r="AD222" s="14"/>
      <c r="AE222" s="14">
        <f>ROUND(AE4+AE73-AE221,5)</f>
        <v>92023.678499999995</v>
      </c>
      <c r="AF222" s="14"/>
      <c r="AG222" s="14">
        <f t="shared" si="22"/>
        <v>678193.02564999997</v>
      </c>
    </row>
    <row r="223" spans="1:33" x14ac:dyDescent="0.25">
      <c r="A223" s="1"/>
      <c r="B223" s="1" t="s">
        <v>214</v>
      </c>
      <c r="C223" s="1"/>
      <c r="D223" s="1"/>
      <c r="E223" s="1"/>
      <c r="F223" s="1"/>
      <c r="G223" s="1"/>
      <c r="H223" s="1"/>
      <c r="I223" s="23">
        <f>I222/I14</f>
        <v>0.12187617953878645</v>
      </c>
      <c r="J223" s="23" t="e">
        <f t="shared" ref="J223:AG223" si="24">J222/J14</f>
        <v>#DIV/0!</v>
      </c>
      <c r="K223" s="23">
        <f t="shared" si="24"/>
        <v>0.17453076522169025</v>
      </c>
      <c r="L223" s="23" t="e">
        <f t="shared" si="24"/>
        <v>#DIV/0!</v>
      </c>
      <c r="M223" s="23">
        <f t="shared" si="24"/>
        <v>4.7981178594068358E-3</v>
      </c>
      <c r="N223" s="23" t="e">
        <f t="shared" si="24"/>
        <v>#DIV/0!</v>
      </c>
      <c r="O223" s="23">
        <f t="shared" si="24"/>
        <v>1.5479585237785093E-2</v>
      </c>
      <c r="P223" s="23" t="e">
        <f t="shared" si="24"/>
        <v>#DIV/0!</v>
      </c>
      <c r="Q223" s="23">
        <f t="shared" si="24"/>
        <v>1.0717493898735931E-2</v>
      </c>
      <c r="R223" s="23" t="e">
        <f t="shared" si="24"/>
        <v>#DIV/0!</v>
      </c>
      <c r="S223" s="23">
        <f t="shared" si="24"/>
        <v>4.9430878077154849E-2</v>
      </c>
      <c r="T223" s="23" t="e">
        <f t="shared" si="24"/>
        <v>#DIV/0!</v>
      </c>
      <c r="U223" s="23">
        <f t="shared" si="24"/>
        <v>-8.1425776548312376E-3</v>
      </c>
      <c r="V223" s="23" t="e">
        <f t="shared" si="24"/>
        <v>#DIV/0!</v>
      </c>
      <c r="W223" s="23">
        <f t="shared" si="24"/>
        <v>0.16452186246151546</v>
      </c>
      <c r="X223" s="23" t="e">
        <f t="shared" si="24"/>
        <v>#DIV/0!</v>
      </c>
      <c r="Y223" s="23">
        <f t="shared" si="24"/>
        <v>-4.9123949016013106E-3</v>
      </c>
      <c r="Z223" s="23" t="e">
        <f t="shared" si="24"/>
        <v>#DIV/0!</v>
      </c>
      <c r="AA223" s="23">
        <f t="shared" si="24"/>
        <v>0.10107513562523256</v>
      </c>
      <c r="AB223" s="23" t="e">
        <f t="shared" si="24"/>
        <v>#DIV/0!</v>
      </c>
      <c r="AC223" s="23">
        <f t="shared" si="24"/>
        <v>7.08989607104904E-2</v>
      </c>
      <c r="AD223" s="23" t="e">
        <f t="shared" si="24"/>
        <v>#DIV/0!</v>
      </c>
      <c r="AE223" s="23">
        <f t="shared" si="24"/>
        <v>0.10899392337566816</v>
      </c>
      <c r="AF223" s="23" t="e">
        <f t="shared" si="24"/>
        <v>#DIV/0!</v>
      </c>
      <c r="AG223" s="23">
        <f t="shared" si="24"/>
        <v>7.4106171022000261E-2</v>
      </c>
    </row>
    <row r="224" spans="1:33" x14ac:dyDescent="0.25">
      <c r="A224" s="1"/>
      <c r="B224" s="1"/>
      <c r="C224" s="1" t="s">
        <v>215</v>
      </c>
      <c r="D224" s="1"/>
      <c r="E224" s="1"/>
      <c r="F224" s="1"/>
      <c r="G224" s="1"/>
      <c r="H224" s="1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:33" x14ac:dyDescent="0.25">
      <c r="A225" s="1"/>
      <c r="B225" s="1"/>
      <c r="C225" s="1"/>
      <c r="D225" s="1" t="s">
        <v>216</v>
      </c>
      <c r="E225" s="1"/>
      <c r="F225" s="1"/>
      <c r="G225" s="1"/>
      <c r="H225" s="1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3" x14ac:dyDescent="0.25">
      <c r="A226" s="1"/>
      <c r="B226" s="1"/>
      <c r="C226" s="1"/>
      <c r="D226" s="1"/>
      <c r="E226" s="1" t="s">
        <v>217</v>
      </c>
      <c r="F226" s="1"/>
      <c r="G226" s="1"/>
      <c r="H226" s="1"/>
      <c r="I226" s="14">
        <v>0</v>
      </c>
      <c r="J226" s="14"/>
      <c r="K226" s="14">
        <v>547.20000000000005</v>
      </c>
      <c r="L226" s="14"/>
      <c r="M226" s="14">
        <v>503.5</v>
      </c>
      <c r="N226" s="14"/>
      <c r="O226" s="14">
        <v>0</v>
      </c>
      <c r="P226" s="14"/>
      <c r="Q226" s="14">
        <v>0</v>
      </c>
      <c r="R226" s="14"/>
      <c r="S226" s="14">
        <v>238</v>
      </c>
      <c r="T226" s="14"/>
      <c r="U226" s="14">
        <v>0</v>
      </c>
      <c r="V226" s="14"/>
      <c r="W226" s="14">
        <v>0</v>
      </c>
      <c r="X226" s="14"/>
      <c r="Y226" s="14">
        <v>0</v>
      </c>
      <c r="Z226" s="14"/>
      <c r="AA226" s="14">
        <v>475.25</v>
      </c>
      <c r="AB226" s="14"/>
      <c r="AC226" s="14">
        <v>0</v>
      </c>
      <c r="AD226" s="14"/>
      <c r="AE226" s="14">
        <v>0</v>
      </c>
      <c r="AF226" s="14"/>
      <c r="AG226" s="14">
        <f>ROUND(SUM(I226:AE226),5)</f>
        <v>1763.95</v>
      </c>
    </row>
    <row r="227" spans="1:33" ht="15.75" thickBot="1" x14ac:dyDescent="0.3">
      <c r="A227" s="1"/>
      <c r="B227" s="1"/>
      <c r="C227" s="1"/>
      <c r="D227" s="1"/>
      <c r="E227" s="1" t="s">
        <v>218</v>
      </c>
      <c r="F227" s="1"/>
      <c r="G227" s="1"/>
      <c r="H227" s="1"/>
      <c r="I227" s="17">
        <v>0</v>
      </c>
      <c r="J227" s="14"/>
      <c r="K227" s="17">
        <v>0</v>
      </c>
      <c r="L227" s="14"/>
      <c r="M227" s="17">
        <v>0</v>
      </c>
      <c r="N227" s="14"/>
      <c r="O227" s="17">
        <v>0</v>
      </c>
      <c r="P227" s="14"/>
      <c r="Q227" s="17">
        <v>0</v>
      </c>
      <c r="R227" s="14"/>
      <c r="S227" s="17">
        <v>0</v>
      </c>
      <c r="T227" s="14"/>
      <c r="U227" s="17">
        <v>0</v>
      </c>
      <c r="V227" s="14"/>
      <c r="W227" s="17">
        <v>0</v>
      </c>
      <c r="X227" s="14"/>
      <c r="Y227" s="17">
        <v>0</v>
      </c>
      <c r="Z227" s="14"/>
      <c r="AA227" s="17">
        <v>0</v>
      </c>
      <c r="AB227" s="14"/>
      <c r="AC227" s="17">
        <v>665.52</v>
      </c>
      <c r="AD227" s="14"/>
      <c r="AE227" s="17">
        <v>0</v>
      </c>
      <c r="AF227" s="14"/>
      <c r="AG227" s="17">
        <f>ROUND(SUM(I227:AE227),5)</f>
        <v>665.52</v>
      </c>
    </row>
    <row r="228" spans="1:33" ht="15.75" thickBot="1" x14ac:dyDescent="0.3">
      <c r="A228" s="1"/>
      <c r="B228" s="1"/>
      <c r="C228" s="1"/>
      <c r="D228" s="1" t="s">
        <v>219</v>
      </c>
      <c r="E228" s="1"/>
      <c r="F228" s="1"/>
      <c r="G228" s="1"/>
      <c r="H228" s="1"/>
      <c r="I228" s="16">
        <f>ROUND(SUM(I225:I227),5)</f>
        <v>0</v>
      </c>
      <c r="J228" s="14"/>
      <c r="K228" s="16">
        <f>ROUND(SUM(K225:K227),5)</f>
        <v>547.20000000000005</v>
      </c>
      <c r="L228" s="14"/>
      <c r="M228" s="16">
        <f>ROUND(SUM(M225:M227),5)</f>
        <v>503.5</v>
      </c>
      <c r="N228" s="14"/>
      <c r="O228" s="16">
        <f>ROUND(SUM(O225:O227),5)</f>
        <v>0</v>
      </c>
      <c r="P228" s="14"/>
      <c r="Q228" s="16">
        <f>ROUND(SUM(Q225:Q227),5)</f>
        <v>0</v>
      </c>
      <c r="R228" s="14"/>
      <c r="S228" s="16">
        <f>ROUND(SUM(S225:S227),5)</f>
        <v>238</v>
      </c>
      <c r="T228" s="14"/>
      <c r="U228" s="16">
        <f>ROUND(SUM(U225:U227),5)</f>
        <v>0</v>
      </c>
      <c r="V228" s="14"/>
      <c r="W228" s="16">
        <f>ROUND(SUM(W225:W227),5)</f>
        <v>0</v>
      </c>
      <c r="X228" s="14"/>
      <c r="Y228" s="16">
        <f>ROUND(SUM(Y225:Y227),5)</f>
        <v>0</v>
      </c>
      <c r="Z228" s="14"/>
      <c r="AA228" s="16">
        <f>ROUND(SUM(AA225:AA227),5)</f>
        <v>475.25</v>
      </c>
      <c r="AB228" s="14"/>
      <c r="AC228" s="16">
        <f>ROUND(SUM(AC225:AC227),5)</f>
        <v>665.52</v>
      </c>
      <c r="AD228" s="14"/>
      <c r="AE228" s="16">
        <f>ROUND(SUM(AE225:AE227),5)</f>
        <v>0</v>
      </c>
      <c r="AF228" s="14"/>
      <c r="AG228" s="16">
        <f>ROUND(SUM(I228:AE228),5)</f>
        <v>2429.4699999999998</v>
      </c>
    </row>
    <row r="229" spans="1:33" x14ac:dyDescent="0.25">
      <c r="A229" s="1"/>
      <c r="B229" s="1"/>
      <c r="C229" s="1" t="s">
        <v>220</v>
      </c>
      <c r="D229" s="1"/>
      <c r="E229" s="1"/>
      <c r="F229" s="1"/>
      <c r="G229" s="1"/>
      <c r="H229" s="1"/>
      <c r="I229" s="14">
        <f>ROUND(I224+I228,5)</f>
        <v>0</v>
      </c>
      <c r="J229" s="14"/>
      <c r="K229" s="14">
        <f>ROUND(K224+K228,5)</f>
        <v>547.20000000000005</v>
      </c>
      <c r="L229" s="14"/>
      <c r="M229" s="14">
        <f>ROUND(M224+M228,5)</f>
        <v>503.5</v>
      </c>
      <c r="N229" s="14"/>
      <c r="O229" s="14">
        <f>ROUND(O224+O228,5)</f>
        <v>0</v>
      </c>
      <c r="P229" s="14"/>
      <c r="Q229" s="14">
        <f>ROUND(Q224+Q228,5)</f>
        <v>0</v>
      </c>
      <c r="R229" s="14"/>
      <c r="S229" s="14">
        <f>ROUND(S224+S228,5)</f>
        <v>238</v>
      </c>
      <c r="T229" s="14"/>
      <c r="U229" s="14">
        <f>ROUND(U224+U228,5)</f>
        <v>0</v>
      </c>
      <c r="V229" s="14"/>
      <c r="W229" s="14">
        <f>ROUND(W224+W228,5)</f>
        <v>0</v>
      </c>
      <c r="X229" s="14"/>
      <c r="Y229" s="14">
        <f>ROUND(Y224+Y228,5)</f>
        <v>0</v>
      </c>
      <c r="Z229" s="14"/>
      <c r="AA229" s="14">
        <f>ROUND(AA224+AA228,5)</f>
        <v>475.25</v>
      </c>
      <c r="AB229" s="14"/>
      <c r="AC229" s="14">
        <f>ROUND(AC224+AC228,5)</f>
        <v>665.52</v>
      </c>
      <c r="AD229" s="14"/>
      <c r="AE229" s="14">
        <f>ROUND(AE224+AE228,5)</f>
        <v>0</v>
      </c>
      <c r="AF229" s="14"/>
      <c r="AG229" s="14">
        <f>ROUND(SUM(I229:AE229),5)</f>
        <v>2429.4699999999998</v>
      </c>
    </row>
    <row r="230" spans="1:33" x14ac:dyDescent="0.25">
      <c r="A230" s="1"/>
      <c r="B230" s="1"/>
      <c r="C230" s="1" t="s">
        <v>221</v>
      </c>
      <c r="D230" s="1"/>
      <c r="E230" s="1"/>
      <c r="F230" s="1"/>
      <c r="G230" s="1"/>
      <c r="H230" s="1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:33" x14ac:dyDescent="0.25">
      <c r="A231" s="1"/>
      <c r="B231" s="1"/>
      <c r="C231" s="1"/>
      <c r="D231" s="1" t="s">
        <v>222</v>
      </c>
      <c r="E231" s="1"/>
      <c r="F231" s="1"/>
      <c r="G231" s="1"/>
      <c r="H231" s="1"/>
      <c r="I231" s="14">
        <v>0</v>
      </c>
      <c r="J231" s="14"/>
      <c r="K231" s="14">
        <v>0</v>
      </c>
      <c r="L231" s="14"/>
      <c r="M231" s="14">
        <v>0</v>
      </c>
      <c r="N231" s="14"/>
      <c r="O231" s="14">
        <v>0</v>
      </c>
      <c r="P231" s="14"/>
      <c r="Q231" s="14">
        <v>0</v>
      </c>
      <c r="R231" s="14"/>
      <c r="S231" s="14">
        <v>0</v>
      </c>
      <c r="T231" s="14"/>
      <c r="U231" s="14">
        <v>0</v>
      </c>
      <c r="V231" s="14"/>
      <c r="W231" s="14">
        <v>0</v>
      </c>
      <c r="X231" s="14"/>
      <c r="Y231" s="14">
        <v>0</v>
      </c>
      <c r="Z231" s="14"/>
      <c r="AA231" s="14">
        <v>0</v>
      </c>
      <c r="AB231" s="14"/>
      <c r="AC231" s="14">
        <v>0</v>
      </c>
      <c r="AD231" s="14"/>
      <c r="AE231" s="14">
        <v>0</v>
      </c>
      <c r="AF231" s="14"/>
      <c r="AG231" s="14">
        <f>ROUND(SUM(I231:AE231),5)</f>
        <v>0</v>
      </c>
    </row>
    <row r="232" spans="1:33" x14ac:dyDescent="0.25">
      <c r="A232" s="1"/>
      <c r="B232" s="1"/>
      <c r="C232" s="1"/>
      <c r="D232" s="1" t="s">
        <v>223</v>
      </c>
      <c r="E232" s="1"/>
      <c r="F232" s="1"/>
      <c r="G232" s="1"/>
      <c r="H232" s="1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:33" ht="15.75" thickBot="1" x14ac:dyDescent="0.3">
      <c r="A233" s="1"/>
      <c r="B233" s="1"/>
      <c r="C233" s="1"/>
      <c r="D233" s="1"/>
      <c r="E233" s="1" t="s">
        <v>224</v>
      </c>
      <c r="F233" s="1"/>
      <c r="G233" s="1"/>
      <c r="H233" s="1"/>
      <c r="I233" s="17">
        <v>0</v>
      </c>
      <c r="J233" s="14"/>
      <c r="K233" s="17">
        <v>0</v>
      </c>
      <c r="L233" s="14"/>
      <c r="M233" s="17">
        <v>0</v>
      </c>
      <c r="N233" s="14"/>
      <c r="O233" s="17">
        <v>-9938.5</v>
      </c>
      <c r="P233" s="14"/>
      <c r="Q233" s="17">
        <v>0</v>
      </c>
      <c r="R233" s="14"/>
      <c r="S233" s="17">
        <v>0</v>
      </c>
      <c r="T233" s="14"/>
      <c r="U233" s="17">
        <v>0</v>
      </c>
      <c r="V233" s="14"/>
      <c r="W233" s="17">
        <v>0</v>
      </c>
      <c r="X233" s="14"/>
      <c r="Y233" s="17">
        <v>0</v>
      </c>
      <c r="Z233" s="14"/>
      <c r="AA233" s="17">
        <v>0</v>
      </c>
      <c r="AB233" s="14"/>
      <c r="AC233" s="17">
        <v>0</v>
      </c>
      <c r="AD233" s="14"/>
      <c r="AE233" s="17">
        <v>0</v>
      </c>
      <c r="AF233" s="14"/>
      <c r="AG233" s="17">
        <f>ROUND(SUM(I233:AE233),5)</f>
        <v>-9938.5</v>
      </c>
    </row>
    <row r="234" spans="1:33" ht="15.75" thickBot="1" x14ac:dyDescent="0.3">
      <c r="A234" s="1"/>
      <c r="B234" s="1"/>
      <c r="C234" s="1"/>
      <c r="D234" s="1" t="s">
        <v>225</v>
      </c>
      <c r="E234" s="1"/>
      <c r="F234" s="1"/>
      <c r="G234" s="1"/>
      <c r="H234" s="1"/>
      <c r="I234" s="18">
        <f>ROUND(SUM(I232:I233),5)</f>
        <v>0</v>
      </c>
      <c r="J234" s="14"/>
      <c r="K234" s="18">
        <f>ROUND(SUM(K232:K233),5)</f>
        <v>0</v>
      </c>
      <c r="L234" s="14"/>
      <c r="M234" s="18">
        <f>ROUND(SUM(M232:M233),5)</f>
        <v>0</v>
      </c>
      <c r="N234" s="14"/>
      <c r="O234" s="18">
        <f>ROUND(SUM(O232:O233),5)</f>
        <v>-9938.5</v>
      </c>
      <c r="P234" s="14"/>
      <c r="Q234" s="18">
        <f>ROUND(SUM(Q232:Q233),5)</f>
        <v>0</v>
      </c>
      <c r="R234" s="14"/>
      <c r="S234" s="18">
        <f>ROUND(SUM(S232:S233),5)</f>
        <v>0</v>
      </c>
      <c r="T234" s="14"/>
      <c r="U234" s="18">
        <f>ROUND(SUM(U232:U233),5)</f>
        <v>0</v>
      </c>
      <c r="V234" s="14"/>
      <c r="W234" s="18">
        <f>ROUND(SUM(W232:W233),5)</f>
        <v>0</v>
      </c>
      <c r="X234" s="14"/>
      <c r="Y234" s="18">
        <f>ROUND(SUM(Y232:Y233),5)</f>
        <v>0</v>
      </c>
      <c r="Z234" s="14"/>
      <c r="AA234" s="18">
        <f>ROUND(SUM(AA232:AA233),5)</f>
        <v>0</v>
      </c>
      <c r="AB234" s="14"/>
      <c r="AC234" s="18">
        <f>ROUND(SUM(AC232:AC233),5)</f>
        <v>0</v>
      </c>
      <c r="AD234" s="14"/>
      <c r="AE234" s="18">
        <f>ROUND(SUM(AE232:AE233),5)</f>
        <v>0</v>
      </c>
      <c r="AF234" s="14"/>
      <c r="AG234" s="18">
        <f>ROUND(SUM(I234:AE234),5)</f>
        <v>-9938.5</v>
      </c>
    </row>
    <row r="235" spans="1:33" ht="15.75" thickBot="1" x14ac:dyDescent="0.3">
      <c r="A235" s="1"/>
      <c r="B235" s="1"/>
      <c r="C235" s="1" t="s">
        <v>226</v>
      </c>
      <c r="D235" s="1"/>
      <c r="E235" s="1"/>
      <c r="F235" s="1"/>
      <c r="G235" s="1"/>
      <c r="H235" s="1"/>
      <c r="I235" s="18">
        <f>ROUND(SUM(I230:I231)+I234,5)</f>
        <v>0</v>
      </c>
      <c r="J235" s="14"/>
      <c r="K235" s="18">
        <f>ROUND(SUM(K230:K231)+K234,5)</f>
        <v>0</v>
      </c>
      <c r="L235" s="14"/>
      <c r="M235" s="18">
        <f>ROUND(SUM(M230:M231)+M234,5)</f>
        <v>0</v>
      </c>
      <c r="N235" s="14"/>
      <c r="O235" s="18">
        <f>ROUND(SUM(O230:O231)+O234,5)</f>
        <v>-9938.5</v>
      </c>
      <c r="P235" s="14"/>
      <c r="Q235" s="18">
        <f>ROUND(SUM(Q230:Q231)+Q234,5)</f>
        <v>0</v>
      </c>
      <c r="R235" s="14"/>
      <c r="S235" s="18">
        <f>ROUND(SUM(S230:S231)+S234,5)</f>
        <v>0</v>
      </c>
      <c r="T235" s="14"/>
      <c r="U235" s="18">
        <f>ROUND(SUM(U230:U231)+U234,5)</f>
        <v>0</v>
      </c>
      <c r="V235" s="14"/>
      <c r="W235" s="18">
        <f>ROUND(SUM(W230:W231)+W234,5)</f>
        <v>0</v>
      </c>
      <c r="X235" s="14"/>
      <c r="Y235" s="18">
        <f>ROUND(SUM(Y230:Y231)+Y234,5)</f>
        <v>0</v>
      </c>
      <c r="Z235" s="14"/>
      <c r="AA235" s="18">
        <f>ROUND(SUM(AA230:AA231)+AA234,5)</f>
        <v>0</v>
      </c>
      <c r="AB235" s="14"/>
      <c r="AC235" s="18">
        <f>ROUND(SUM(AC230:AC231)+AC234,5)</f>
        <v>0</v>
      </c>
      <c r="AD235" s="14"/>
      <c r="AE235" s="18">
        <f>ROUND(SUM(AE230:AE231)+AE234,5)</f>
        <v>0</v>
      </c>
      <c r="AF235" s="14"/>
      <c r="AG235" s="18">
        <f>ROUND(SUM(I235:AE235),5)</f>
        <v>-9938.5</v>
      </c>
    </row>
    <row r="236" spans="1:33" ht="15.75" thickBot="1" x14ac:dyDescent="0.3">
      <c r="A236" s="1"/>
      <c r="B236" s="1" t="s">
        <v>227</v>
      </c>
      <c r="C236" s="1"/>
      <c r="D236" s="1"/>
      <c r="E236" s="1"/>
      <c r="F236" s="1"/>
      <c r="G236" s="1"/>
      <c r="H236" s="1"/>
      <c r="I236" s="18">
        <f>ROUND(I223+I229-I235,5)</f>
        <v>0.12188</v>
      </c>
      <c r="J236" s="14"/>
      <c r="K236" s="18">
        <f>ROUND(K223+K229-K235,5)</f>
        <v>547.37453000000005</v>
      </c>
      <c r="L236" s="14"/>
      <c r="M236" s="18">
        <f>ROUND(M223+M229-M235,5)</f>
        <v>503.50479999999999</v>
      </c>
      <c r="N236" s="14"/>
      <c r="O236" s="18">
        <f>ROUND(O223+O229-O235,5)</f>
        <v>9938.51548</v>
      </c>
      <c r="P236" s="14"/>
      <c r="Q236" s="18">
        <f>ROUND(Q223+Q229-Q235,5)</f>
        <v>1.072E-2</v>
      </c>
      <c r="R236" s="14"/>
      <c r="S236" s="18">
        <f>ROUND(S223+S229-S235,5)</f>
        <v>238.04943</v>
      </c>
      <c r="T236" s="14"/>
      <c r="U236" s="18">
        <f>ROUND(U223+U229-U235,5)</f>
        <v>-8.1399999999999997E-3</v>
      </c>
      <c r="V236" s="14"/>
      <c r="W236" s="18">
        <f>ROUND(W223+W229-W235,5)</f>
        <v>0.16452</v>
      </c>
      <c r="X236" s="14"/>
      <c r="Y236" s="18">
        <f>ROUND(Y223+Y229-Y235,5)</f>
        <v>-4.9100000000000003E-3</v>
      </c>
      <c r="Z236" s="14"/>
      <c r="AA236" s="18">
        <f>ROUND(AA223+AA229-AA235,5)</f>
        <v>475.35108000000002</v>
      </c>
      <c r="AB236" s="14"/>
      <c r="AC236" s="18">
        <f>ROUND(AC223+AC229-AC235,5)</f>
        <v>665.59090000000003</v>
      </c>
      <c r="AD236" s="14"/>
      <c r="AE236" s="18">
        <f>ROUND(AE223+AE229-AE235,5)</f>
        <v>0.10899</v>
      </c>
      <c r="AF236" s="14"/>
      <c r="AG236" s="18">
        <f>ROUND(SUM(I236:AE236),5)</f>
        <v>12368.779280000001</v>
      </c>
    </row>
    <row r="237" spans="1:33" s="4" customFormat="1" ht="12" thickBot="1" x14ac:dyDescent="0.25">
      <c r="A237" s="1" t="s">
        <v>228</v>
      </c>
      <c r="B237" s="1"/>
      <c r="C237" s="1"/>
      <c r="D237" s="1"/>
      <c r="E237" s="1"/>
      <c r="F237" s="1"/>
      <c r="G237" s="1"/>
      <c r="H237" s="1"/>
      <c r="I237" s="19">
        <f>ROUND(I222+I236,5)</f>
        <v>103184.88301999999</v>
      </c>
      <c r="J237" s="20"/>
      <c r="K237" s="19">
        <f>ROUND(K222+K236,5)</f>
        <v>155527.98882</v>
      </c>
      <c r="L237" s="20"/>
      <c r="M237" s="19">
        <f>ROUND(M222+M236,5)</f>
        <v>3683.7870899999998</v>
      </c>
      <c r="N237" s="20"/>
      <c r="O237" s="19">
        <f>ROUND(O222+O236,5)</f>
        <v>20144.029559999999</v>
      </c>
      <c r="P237" s="20"/>
      <c r="Q237" s="19">
        <f>ROUND(Q222+Q236,5)</f>
        <v>6653.14156</v>
      </c>
      <c r="R237" s="20"/>
      <c r="S237" s="19">
        <f>ROUND(S222+S236,5)</f>
        <v>35674.8482</v>
      </c>
      <c r="T237" s="20"/>
      <c r="U237" s="19">
        <f>ROUND(U222+U236,5)</f>
        <v>-5701.55501</v>
      </c>
      <c r="V237" s="20"/>
      <c r="W237" s="19">
        <f>ROUND(W222+W236,5)</f>
        <v>134288.99596999999</v>
      </c>
      <c r="X237" s="20"/>
      <c r="Y237" s="19">
        <f>ROUND(Y222+Y236,5)</f>
        <v>-3343.23621</v>
      </c>
      <c r="Z237" s="20"/>
      <c r="AA237" s="19">
        <f>ROUND(AA222+AA236,5)</f>
        <v>86313.612160000004</v>
      </c>
      <c r="AB237" s="20"/>
      <c r="AC237" s="19">
        <f>ROUND(AC222+AC236,5)</f>
        <v>62111.522279999997</v>
      </c>
      <c r="AD237" s="20"/>
      <c r="AE237" s="19">
        <f>ROUND(AE222+AE236,5)</f>
        <v>92023.787490000002</v>
      </c>
      <c r="AF237" s="20"/>
      <c r="AG237" s="19">
        <f>ROUND(SUM(I237:AE237),5)</f>
        <v>690561.80492999998</v>
      </c>
    </row>
    <row r="238" spans="1:33" ht="15.75" thickTop="1" x14ac:dyDescent="0.25"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</sheetData>
  <pageMargins left="0.7" right="0.7" top="0.75" bottom="0.75" header="0.1" footer="0.3"/>
  <pageSetup orientation="portrait" horizontalDpi="300" verticalDpi="300" r:id="rId1"/>
  <headerFooter>
    <oddHeader>&amp;L&amp;"Arial,Bold"&amp;8 6:13 PM
&amp;"Arial,Bold"&amp;8 06/01/17
&amp;"Arial,Bold"&amp;8 Accrual Basis&amp;C&amp;"Arial,Bold"&amp;12 Ethix Corporation dba Mr. Rogers Windows (Hampton Roads)
&amp;"Arial,Bold"&amp;8 2014 12 Month Income Statement
&amp;"Arial,Bold"&amp;8 May 2016 through April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7</xdr:col>
                <xdr:colOff>314325</xdr:colOff>
                <xdr:row>3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7</xdr:col>
                <xdr:colOff>314325</xdr:colOff>
                <xdr:row>3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>Right Networks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danawyman</dc:creator>
  <cp:lastModifiedBy>Tom</cp:lastModifiedBy>
  <dcterms:created xsi:type="dcterms:W3CDTF">2017-06-01T22:13:27Z</dcterms:created>
  <dcterms:modified xsi:type="dcterms:W3CDTF">2017-06-06T13:31:00Z</dcterms:modified>
</cp:coreProperties>
</file>